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Калькулятор_2023" sheetId="3" r:id="rId1"/>
    <sheet name="Лист1" sheetId="4" r:id="rId2"/>
  </sheets>
  <definedNames>
    <definedName name="Выбор">Лист1!$B$1:$B$2</definedName>
    <definedName name="Выдор">Лист1!$B$1:$B$2</definedName>
    <definedName name="Погрузка">Лист1!$A$1:$A$2</definedName>
  </definedNames>
  <calcPr calcId="162913"/>
</workbook>
</file>

<file path=xl/calcChain.xml><?xml version="1.0" encoding="utf-8"?>
<calcChain xmlns="http://schemas.openxmlformats.org/spreadsheetml/2006/main">
  <c r="M7" i="3" l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6" i="3"/>
  <c r="M5" i="3"/>
  <c r="M4" i="3"/>
  <c r="O30" i="3" l="1"/>
  <c r="O27" i="3"/>
  <c r="O26" i="3"/>
  <c r="O25" i="3"/>
  <c r="O24" i="3"/>
  <c r="O23" i="3"/>
  <c r="O22" i="3"/>
  <c r="O21" i="3"/>
  <c r="O20" i="3"/>
  <c r="O9" i="3"/>
  <c r="O8" i="3"/>
  <c r="O7" i="3"/>
  <c r="O6" i="3"/>
  <c r="K28" i="3" l="1"/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4" i="3"/>
  <c r="K4" i="3" l="1"/>
  <c r="L4" i="3"/>
  <c r="K5" i="3"/>
  <c r="L5" i="3"/>
  <c r="O5" i="3" s="1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O18" i="3" s="1"/>
  <c r="L18" i="3"/>
  <c r="K19" i="3"/>
  <c r="O19" i="3" s="1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L28" i="3"/>
  <c r="O28" i="3" s="1"/>
  <c r="K29" i="3"/>
  <c r="L29" i="3"/>
  <c r="O29" i="3" l="1"/>
  <c r="O16" i="3"/>
  <c r="P16" i="3" s="1"/>
  <c r="O17" i="3"/>
  <c r="P17" i="3" s="1"/>
  <c r="O14" i="3"/>
  <c r="O10" i="3"/>
  <c r="P10" i="3" s="1"/>
  <c r="O13" i="3"/>
  <c r="O11" i="3"/>
  <c r="P11" i="3" s="1"/>
  <c r="O15" i="3"/>
  <c r="O12" i="3"/>
  <c r="P12" i="3" s="1"/>
  <c r="O4" i="3"/>
  <c r="P4" i="3" s="1"/>
  <c r="P8" i="3"/>
  <c r="P9" i="3"/>
  <c r="P7" i="3"/>
  <c r="P5" i="3"/>
  <c r="P26" i="3"/>
  <c r="P29" i="3"/>
  <c r="P27" i="3"/>
  <c r="P25" i="3"/>
  <c r="P15" i="3"/>
  <c r="P24" i="3"/>
  <c r="P14" i="3"/>
  <c r="P13" i="3"/>
  <c r="P18" i="3"/>
  <c r="P19" i="3"/>
  <c r="P20" i="3"/>
  <c r="P23" i="3"/>
  <c r="P21" i="3"/>
  <c r="P22" i="3"/>
  <c r="P6" i="3"/>
  <c r="P28" i="3"/>
  <c r="L30" i="3" l="1"/>
  <c r="K30" i="3" l="1"/>
  <c r="P30" i="3" l="1"/>
</calcChain>
</file>

<file path=xl/sharedStrings.xml><?xml version="1.0" encoding="utf-8"?>
<sst xmlns="http://schemas.openxmlformats.org/spreadsheetml/2006/main" count="146" uniqueCount="76">
  <si>
    <t>Город выдачи</t>
  </si>
  <si>
    <t>минимальная оплата</t>
  </si>
  <si>
    <t>Уссурийск</t>
  </si>
  <si>
    <t>Партизанск</t>
  </si>
  <si>
    <t>Находка</t>
  </si>
  <si>
    <t>Сибирцево</t>
  </si>
  <si>
    <t>Черниговка</t>
  </si>
  <si>
    <t>Спасск-Дальний</t>
  </si>
  <si>
    <t>Кировский</t>
  </si>
  <si>
    <t>Лесозаводск</t>
  </si>
  <si>
    <t>Дальнереченск</t>
  </si>
  <si>
    <t>Арсеньев</t>
  </si>
  <si>
    <t>Кавалерово</t>
  </si>
  <si>
    <t>Дальнегорск</t>
  </si>
  <si>
    <t>Барабаш</t>
  </si>
  <si>
    <t>Славянка</t>
  </si>
  <si>
    <t>Факт. 
ВЕС</t>
  </si>
  <si>
    <t>Факт. ОБЪЕМ</t>
  </si>
  <si>
    <t>Ст-ть 
по весу</t>
  </si>
  <si>
    <t>Ст-ть 
по объему</t>
  </si>
  <si>
    <t>СТОИМОСТЬ ДОСТАВКИ</t>
  </si>
  <si>
    <t>Ст-ть доставки</t>
  </si>
  <si>
    <t>ТАРИФ</t>
  </si>
  <si>
    <t>руб /кг</t>
  </si>
  <si>
    <t>р /куб.м</t>
  </si>
  <si>
    <t>Ст-ть 
ответвления</t>
  </si>
  <si>
    <t>НЕТ</t>
  </si>
  <si>
    <t>Ст-ть погрузки</t>
  </si>
  <si>
    <t xml:space="preserve"> ХАРАКТЕРИСТИКИ ГРУЗА</t>
  </si>
  <si>
    <t>НЕТ (Самозавоз)</t>
  </si>
  <si>
    <t>Забор/доставка</t>
  </si>
  <si>
    <t>ДА</t>
  </si>
  <si>
    <t>Одна из сторон грузового места превышает 
2 метра</t>
  </si>
  <si>
    <t>НЕГАБАРИТ</t>
  </si>
  <si>
    <t>Ответвле-ние, КМ</t>
  </si>
  <si>
    <t>ИТОГОВАЯ СТОИМОСТЬ ДОСТАВКИ, 
руб без НДС</t>
  </si>
  <si>
    <t>*если длина одной из сторон грузового места превышает 2 метра, то такое грузовое место считается негабаритным, объем грузовой партии в таком случае округляется до целого кубического метра в большую сторону.</t>
  </si>
  <si>
    <t>*Инкассация денежных средств клиента не осуществляется.</t>
  </si>
  <si>
    <t xml:space="preserve">*Машины не оборудованы под перевозку стекла. Перевозчик не несет ответственность за доставку стеклянных изделий. </t>
  </si>
  <si>
    <t>*Время на погрузку/выгрузку транспортного средства не более 15 минут.</t>
  </si>
  <si>
    <t>*стоимость доставки обозначена от склада перевозчика в г.Владивосток до адреса получателя.</t>
  </si>
  <si>
    <t>*тарифы приведены без учета НДС 20%.</t>
  </si>
  <si>
    <t>*прием груза на складе перевозчика осуществляется в любой будний день до 16:00 дня, предшествующего дню отправки.</t>
  </si>
  <si>
    <t xml:space="preserve">*выгрузка из транспортного средства осуществляется силами грузополучателя. </t>
  </si>
  <si>
    <t>*на объекте грузоотправителя погрузка в транспортное средство осуществляется силами грузоотправителя.</t>
  </si>
  <si>
    <t>*прием груза осуществляется с 10-00 до 16-00, по адресу г. Владивосток, ул. Каспийская д.3 (СБТ, ВСК – выходной).</t>
  </si>
  <si>
    <t>*в случае накопления большого объема груза, маршрут может выполняться в течение двух дней.</t>
  </si>
  <si>
    <t>Михайловка</t>
  </si>
  <si>
    <t>Врангель</t>
  </si>
  <si>
    <t>Чугуевка</t>
  </si>
  <si>
    <t xml:space="preserve">*доставка груза осуществляется в день доставки, указанный в расписании с 09:00 до 19:00, в зависимости от расположения населенного пункта на маршруте. </t>
  </si>
  <si>
    <t>Анучино</t>
  </si>
  <si>
    <t>Артем</t>
  </si>
  <si>
    <t>Большой Камень</t>
  </si>
  <si>
    <t>Вольно-Надежденское</t>
  </si>
  <si>
    <t>Горные ключи</t>
  </si>
  <si>
    <t>Заводской</t>
  </si>
  <si>
    <t>Раздольное</t>
  </si>
  <si>
    <t>Фокино</t>
  </si>
  <si>
    <t>Шкотово</t>
  </si>
  <si>
    <t>Штыково</t>
  </si>
  <si>
    <t>Нужна автодоставка по г. Владивосток (выбрать из списка)</t>
  </si>
  <si>
    <t>*ответвление с маршрута - 40руб/км (километраж рассчитывается в обе стороны).</t>
  </si>
  <si>
    <t>1350руб (до 85кг/0,5куб.м)</t>
  </si>
  <si>
    <t>1350руб (до 112кг/0,7куб.м)</t>
  </si>
  <si>
    <t>1350руб (до 100кг/0,7куб.м)</t>
  </si>
  <si>
    <t>1350руб (до 90кг/0,5куб.м)</t>
  </si>
  <si>
    <t>1350руб (до 85кг/0,5куб.м)
+1600руб - ответвление</t>
  </si>
  <si>
    <t>1350руб (до 65кг/0,4куб.м)</t>
  </si>
  <si>
    <t>1350руб (до 111кг/0,7куб.м)
+1920руб - ответвление</t>
  </si>
  <si>
    <t>1350руб (до 80кг/0,4куб.м)</t>
  </si>
  <si>
    <t>1350руб (до 85кг/0,4куб.м)</t>
  </si>
  <si>
    <t>1350руб (до 112кг/0,7куб.м)
+1440руб - ответвление</t>
  </si>
  <si>
    <t>1350руб (до 97кг/0,7куб.м)</t>
  </si>
  <si>
    <t>1350руб (до 80кг/0,4куб.м)
+800руб - ответвление</t>
  </si>
  <si>
    <t xml:space="preserve">*получение груза с объекта грузоотправителя (до 400кг/4куб.м): 1000руб - в течение дня. Доставка большего объема груза  или доставка с привязкой к точному времени осуществляется в соответствии с почасовым тарифом.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</si>
</sst>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vertical="center" wrapText="1"/>
      <protection hidden="1"/>
    </xf>
    <xf numFmtId="0" fontId="5" fillId="0" borderId="13" xfId="0" applyFont="1" applyFill="1" applyBorder="1" applyAlignment="1" applyProtection="1">
      <alignment horizontal="center" vertical="center"/>
      <protection locked="0" hidden="1"/>
    </xf>
    <xf numFmtId="0" fontId="9" fillId="4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 wrapText="1" shrinkToFit="1"/>
      <protection hidden="1"/>
    </xf>
    <xf numFmtId="0" fontId="7" fillId="2" borderId="7" xfId="0" applyFont="1" applyFill="1" applyBorder="1" applyAlignment="1" applyProtection="1">
      <alignment horizontal="center" vertical="center" wrapText="1" shrinkToFit="1"/>
      <protection hidden="1"/>
    </xf>
    <xf numFmtId="0" fontId="7" fillId="2" borderId="8" xfId="0" applyFont="1" applyFill="1" applyBorder="1" applyAlignment="1" applyProtection="1">
      <alignment horizontal="center" vertical="center" wrapText="1" shrinkToFit="1"/>
      <protection hidden="1"/>
    </xf>
    <xf numFmtId="0" fontId="6" fillId="2" borderId="6" xfId="0" applyFont="1" applyFill="1" applyBorder="1" applyAlignment="1" applyProtection="1">
      <alignment horizontal="center" vertical="center" wrapText="1" shrinkToFit="1"/>
      <protection hidden="1"/>
    </xf>
    <xf numFmtId="0" fontId="6" fillId="2" borderId="7" xfId="0" applyFont="1" applyFill="1" applyBorder="1" applyAlignment="1" applyProtection="1">
      <alignment horizontal="center" vertical="center" wrapText="1" shrinkToFit="1"/>
      <protection hidden="1"/>
    </xf>
    <xf numFmtId="0" fontId="6" fillId="2" borderId="8" xfId="0" applyFont="1" applyFill="1" applyBorder="1" applyAlignment="1" applyProtection="1">
      <alignment horizontal="center" vertical="center" wrapText="1" shrinkToFit="1"/>
      <protection hidden="1"/>
    </xf>
    <xf numFmtId="0" fontId="6" fillId="2" borderId="15" xfId="0" applyFont="1" applyFill="1" applyBorder="1" applyAlignment="1" applyProtection="1">
      <alignment horizontal="center" vertical="center" wrapText="1" shrinkToFit="1"/>
      <protection hidden="1"/>
    </xf>
    <xf numFmtId="0" fontId="6" fillId="2" borderId="14" xfId="0" applyFont="1" applyFill="1" applyBorder="1" applyAlignment="1" applyProtection="1">
      <alignment horizontal="center" vertical="center" wrapText="1" shrinkToFit="1"/>
      <protection hidden="1"/>
    </xf>
    <xf numFmtId="1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 shrinkToFit="1"/>
      <protection hidden="1"/>
    </xf>
    <xf numFmtId="0" fontId="7" fillId="2" borderId="6" xfId="0" applyFont="1" applyFill="1" applyBorder="1" applyAlignment="1" applyProtection="1">
      <alignment horizontal="center" vertical="center" wrapText="1" shrinkToFit="1"/>
      <protection hidden="1"/>
    </xf>
    <xf numFmtId="0" fontId="8" fillId="2" borderId="4" xfId="0" applyFont="1" applyFill="1" applyBorder="1" applyAlignment="1" applyProtection="1">
      <alignment horizontal="center" vertical="center" wrapText="1" shrinkToFit="1"/>
      <protection hidden="1"/>
    </xf>
    <xf numFmtId="0" fontId="8" fillId="2" borderId="5" xfId="0" applyFont="1" applyFill="1" applyBorder="1" applyAlignment="1" applyProtection="1">
      <alignment horizontal="center" vertical="center" wrapText="1" shrinkToFit="1"/>
      <protection hidden="1"/>
    </xf>
    <xf numFmtId="0" fontId="8" fillId="2" borderId="3" xfId="0" applyFont="1" applyFill="1" applyBorder="1" applyAlignment="1" applyProtection="1">
      <alignment horizontal="center" vertical="center" wrapText="1" shrinkToFit="1"/>
      <protection hidden="1"/>
    </xf>
    <xf numFmtId="0" fontId="8" fillId="2" borderId="9" xfId="0" applyFont="1" applyFill="1" applyBorder="1" applyAlignment="1" applyProtection="1">
      <alignment horizontal="center" vertical="center" wrapText="1" shrinkToFit="1"/>
      <protection hidden="1"/>
    </xf>
    <xf numFmtId="0" fontId="8" fillId="2" borderId="10" xfId="0" applyFont="1" applyFill="1" applyBorder="1" applyAlignment="1" applyProtection="1">
      <alignment horizontal="center" vertical="center" wrapText="1" shrinkToFit="1"/>
      <protection hidden="1"/>
    </xf>
    <xf numFmtId="0" fontId="8" fillId="2" borderId="11" xfId="0" applyFont="1" applyFill="1" applyBorder="1" applyAlignment="1" applyProtection="1">
      <alignment horizontal="center" vertical="center" wrapText="1" shrinkToFit="1"/>
      <protection hidden="1"/>
    </xf>
    <xf numFmtId="0" fontId="6" fillId="2" borderId="1" xfId="0" applyFont="1" applyFill="1" applyBorder="1" applyAlignment="1" applyProtection="1">
      <alignment horizontal="center" vertical="center" wrapText="1" shrinkToFit="1"/>
      <protection hidden="1"/>
    </xf>
    <xf numFmtId="0" fontId="6" fillId="2" borderId="12" xfId="0" applyFont="1" applyFill="1" applyBorder="1" applyAlignment="1" applyProtection="1">
      <alignment horizontal="center" vertical="center" wrapText="1" shrinkToFit="1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5"/>
  <sheetViews>
    <sheetView tabSelected="1" zoomScaleNormal="100" workbookViewId="0">
      <selection activeCell="U7" sqref="U7"/>
    </sheetView>
  </sheetViews>
  <sheetFormatPr defaultRowHeight="15" x14ac:dyDescent="0.25"/>
  <cols>
    <col min="1" max="1" width="4" customWidth="1"/>
    <col min="2" max="2" width="15.7109375" customWidth="1"/>
    <col min="3" max="3" width="26.7109375" customWidth="1"/>
    <col min="4" max="4" width="10" customWidth="1"/>
    <col min="5" max="7" width="9.140625" customWidth="1"/>
    <col min="8" max="8" width="11.140625" customWidth="1"/>
    <col min="9" max="9" width="18.42578125" customWidth="1"/>
    <col min="10" max="10" width="16.85546875" customWidth="1"/>
    <col min="11" max="11" width="9.140625" hidden="1" customWidth="1"/>
    <col min="12" max="13" width="8.85546875" hidden="1" customWidth="1"/>
    <col min="14" max="14" width="8.28515625" hidden="1" customWidth="1"/>
    <col min="15" max="15" width="10.42578125" hidden="1" customWidth="1"/>
    <col min="16" max="16" width="16" customWidth="1"/>
    <col min="17" max="17" width="4.85546875" customWidth="1"/>
    <col min="18" max="20" width="9.140625" style="25"/>
  </cols>
  <sheetData>
    <row r="1" spans="2:16" ht="15.75" thickBot="1" x14ac:dyDescent="0.3"/>
    <row r="2" spans="2:16" ht="15.75" x14ac:dyDescent="0.25">
      <c r="B2" s="28" t="s">
        <v>0</v>
      </c>
      <c r="C2" s="30" t="s">
        <v>22</v>
      </c>
      <c r="D2" s="30"/>
      <c r="E2" s="31"/>
      <c r="F2" s="32" t="s">
        <v>28</v>
      </c>
      <c r="G2" s="30"/>
      <c r="H2" s="31"/>
      <c r="I2" s="14" t="s">
        <v>30</v>
      </c>
      <c r="J2" s="14" t="s">
        <v>33</v>
      </c>
      <c r="K2" s="33" t="s">
        <v>20</v>
      </c>
      <c r="L2" s="34"/>
      <c r="M2" s="34"/>
      <c r="N2" s="34"/>
      <c r="O2" s="35"/>
      <c r="P2" s="36" t="s">
        <v>35</v>
      </c>
    </row>
    <row r="3" spans="2:16" ht="73.5" customHeight="1" thickBot="1" x14ac:dyDescent="0.3">
      <c r="B3" s="29"/>
      <c r="C3" s="15" t="s">
        <v>1</v>
      </c>
      <c r="D3" s="15" t="s">
        <v>23</v>
      </c>
      <c r="E3" s="16" t="s">
        <v>24</v>
      </c>
      <c r="F3" s="17" t="s">
        <v>16</v>
      </c>
      <c r="G3" s="18" t="s">
        <v>17</v>
      </c>
      <c r="H3" s="19" t="s">
        <v>34</v>
      </c>
      <c r="I3" s="20" t="s">
        <v>61</v>
      </c>
      <c r="J3" s="20" t="s">
        <v>32</v>
      </c>
      <c r="K3" s="17" t="s">
        <v>18</v>
      </c>
      <c r="L3" s="18" t="s">
        <v>19</v>
      </c>
      <c r="M3" s="21" t="s">
        <v>27</v>
      </c>
      <c r="N3" s="18" t="s">
        <v>25</v>
      </c>
      <c r="O3" s="19" t="s">
        <v>21</v>
      </c>
      <c r="P3" s="37"/>
    </row>
    <row r="4" spans="2:16" ht="15.75" x14ac:dyDescent="0.25">
      <c r="B4" s="11" t="s">
        <v>51</v>
      </c>
      <c r="C4" s="26" t="s">
        <v>63</v>
      </c>
      <c r="D4" s="22">
        <v>16</v>
      </c>
      <c r="E4" s="3">
        <v>2800</v>
      </c>
      <c r="F4" s="7"/>
      <c r="G4" s="7"/>
      <c r="H4" s="7"/>
      <c r="I4" s="12" t="s">
        <v>29</v>
      </c>
      <c r="J4" s="12" t="s">
        <v>26</v>
      </c>
      <c r="K4" s="4">
        <f t="shared" ref="K4:K29" si="0">D4*F4</f>
        <v>0</v>
      </c>
      <c r="L4" s="4">
        <f t="shared" ref="L4:L29" si="1">IF(J4="ДА",E4*ROUNDUP(G4, 0),E4*G4)</f>
        <v>0</v>
      </c>
      <c r="M4" s="4">
        <f>IF(I4="НЕТ (Самозавоз)",0,1000)</f>
        <v>0</v>
      </c>
      <c r="N4" s="4">
        <f>H4*2*40</f>
        <v>0</v>
      </c>
      <c r="O4" s="4">
        <f t="shared" ref="O4:O9" si="2">MAX(K4:L4,1350)</f>
        <v>1350</v>
      </c>
      <c r="P4" s="13">
        <f>N4+M4+O4</f>
        <v>1350</v>
      </c>
    </row>
    <row r="5" spans="2:16" ht="15.75" x14ac:dyDescent="0.25">
      <c r="B5" s="8" t="s">
        <v>11</v>
      </c>
      <c r="C5" s="27" t="s">
        <v>63</v>
      </c>
      <c r="D5" s="23">
        <v>16</v>
      </c>
      <c r="E5" s="2">
        <v>2800</v>
      </c>
      <c r="F5" s="5"/>
      <c r="G5" s="5"/>
      <c r="H5" s="5"/>
      <c r="I5" s="9" t="s">
        <v>29</v>
      </c>
      <c r="J5" s="9" t="s">
        <v>26</v>
      </c>
      <c r="K5" s="6">
        <f t="shared" si="0"/>
        <v>0</v>
      </c>
      <c r="L5" s="6">
        <f t="shared" si="1"/>
        <v>0</v>
      </c>
      <c r="M5" s="4">
        <f>IF(I5="НЕТ (Самозавоз)",0,1000)</f>
        <v>0</v>
      </c>
      <c r="N5" s="4">
        <f t="shared" ref="N5:N30" si="3">H5*2*40</f>
        <v>0</v>
      </c>
      <c r="O5" s="4">
        <f t="shared" si="2"/>
        <v>1350</v>
      </c>
      <c r="P5" s="10">
        <f t="shared" ref="P5:P29" si="4">N5+M5+O5</f>
        <v>1350</v>
      </c>
    </row>
    <row r="6" spans="2:16" ht="15.75" x14ac:dyDescent="0.25">
      <c r="B6" s="8" t="s">
        <v>52</v>
      </c>
      <c r="C6" s="27" t="s">
        <v>64</v>
      </c>
      <c r="D6" s="23">
        <v>12</v>
      </c>
      <c r="E6" s="2">
        <v>2000</v>
      </c>
      <c r="F6" s="5"/>
      <c r="G6" s="5"/>
      <c r="H6" s="5"/>
      <c r="I6" s="9" t="s">
        <v>29</v>
      </c>
      <c r="J6" s="9" t="s">
        <v>26</v>
      </c>
      <c r="K6" s="6">
        <f t="shared" si="0"/>
        <v>0</v>
      </c>
      <c r="L6" s="6">
        <f t="shared" si="1"/>
        <v>0</v>
      </c>
      <c r="M6" s="4">
        <f>IF(I6="НЕТ (Самозавоз)",0,1000)</f>
        <v>0</v>
      </c>
      <c r="N6" s="4">
        <f t="shared" si="3"/>
        <v>0</v>
      </c>
      <c r="O6" s="4">
        <f t="shared" si="2"/>
        <v>1350</v>
      </c>
      <c r="P6" s="10">
        <f t="shared" si="4"/>
        <v>1350</v>
      </c>
    </row>
    <row r="7" spans="2:16" ht="30" x14ac:dyDescent="0.25">
      <c r="B7" s="8" t="s">
        <v>53</v>
      </c>
      <c r="C7" s="1" t="s">
        <v>65</v>
      </c>
      <c r="D7" s="23">
        <v>14</v>
      </c>
      <c r="E7" s="2">
        <v>2000</v>
      </c>
      <c r="F7" s="5"/>
      <c r="G7" s="5"/>
      <c r="H7" s="5"/>
      <c r="I7" s="9" t="s">
        <v>29</v>
      </c>
      <c r="J7" s="9" t="s">
        <v>26</v>
      </c>
      <c r="K7" s="6">
        <f t="shared" si="0"/>
        <v>0</v>
      </c>
      <c r="L7" s="6">
        <f t="shared" si="1"/>
        <v>0</v>
      </c>
      <c r="M7" s="4">
        <f t="shared" ref="M7:M30" si="5">IF(I7="НЕТ (Самозавоз)",0,1000)</f>
        <v>0</v>
      </c>
      <c r="N7" s="4">
        <f t="shared" si="3"/>
        <v>0</v>
      </c>
      <c r="O7" s="4">
        <f t="shared" si="2"/>
        <v>1350</v>
      </c>
      <c r="P7" s="10">
        <f t="shared" si="4"/>
        <v>1350</v>
      </c>
    </row>
    <row r="8" spans="2:16" ht="15.75" x14ac:dyDescent="0.25">
      <c r="B8" s="8" t="s">
        <v>14</v>
      </c>
      <c r="C8" s="1" t="s">
        <v>66</v>
      </c>
      <c r="D8" s="23">
        <v>15</v>
      </c>
      <c r="E8" s="2">
        <v>2800</v>
      </c>
      <c r="F8" s="5"/>
      <c r="G8" s="5"/>
      <c r="H8" s="5"/>
      <c r="I8" s="9" t="s">
        <v>29</v>
      </c>
      <c r="J8" s="9" t="s">
        <v>26</v>
      </c>
      <c r="K8" s="6">
        <f t="shared" si="0"/>
        <v>0</v>
      </c>
      <c r="L8" s="6">
        <f t="shared" si="1"/>
        <v>0</v>
      </c>
      <c r="M8" s="4">
        <f t="shared" si="5"/>
        <v>0</v>
      </c>
      <c r="N8" s="4">
        <f t="shared" si="3"/>
        <v>0</v>
      </c>
      <c r="O8" s="4">
        <f t="shared" si="2"/>
        <v>1350</v>
      </c>
      <c r="P8" s="10">
        <f t="shared" si="4"/>
        <v>1350</v>
      </c>
    </row>
    <row r="9" spans="2:16" ht="30" x14ac:dyDescent="0.25">
      <c r="B9" s="8" t="s">
        <v>54</v>
      </c>
      <c r="C9" s="27" t="s">
        <v>64</v>
      </c>
      <c r="D9" s="23">
        <v>12</v>
      </c>
      <c r="E9" s="2">
        <v>2000</v>
      </c>
      <c r="F9" s="5"/>
      <c r="G9" s="5"/>
      <c r="H9" s="5"/>
      <c r="I9" s="9" t="s">
        <v>29</v>
      </c>
      <c r="J9" s="9" t="s">
        <v>26</v>
      </c>
      <c r="K9" s="6">
        <f t="shared" si="0"/>
        <v>0</v>
      </c>
      <c r="L9" s="6">
        <f t="shared" si="1"/>
        <v>0</v>
      </c>
      <c r="M9" s="4">
        <f t="shared" si="5"/>
        <v>0</v>
      </c>
      <c r="N9" s="4">
        <f t="shared" si="3"/>
        <v>0</v>
      </c>
      <c r="O9" s="4">
        <f t="shared" si="2"/>
        <v>1350</v>
      </c>
      <c r="P9" s="10">
        <f t="shared" si="4"/>
        <v>1350</v>
      </c>
    </row>
    <row r="10" spans="2:16" ht="30.75" customHeight="1" x14ac:dyDescent="0.25">
      <c r="B10" s="8" t="s">
        <v>48</v>
      </c>
      <c r="C10" s="27" t="s">
        <v>67</v>
      </c>
      <c r="D10" s="23">
        <v>16</v>
      </c>
      <c r="E10" s="2">
        <v>2600</v>
      </c>
      <c r="F10" s="5"/>
      <c r="G10" s="5"/>
      <c r="H10" s="5"/>
      <c r="I10" s="9" t="s">
        <v>29</v>
      </c>
      <c r="J10" s="9" t="s">
        <v>26</v>
      </c>
      <c r="K10" s="6">
        <f t="shared" si="0"/>
        <v>0</v>
      </c>
      <c r="L10" s="6">
        <f t="shared" si="1"/>
        <v>0</v>
      </c>
      <c r="M10" s="4">
        <f t="shared" si="5"/>
        <v>0</v>
      </c>
      <c r="N10" s="4">
        <f t="shared" si="3"/>
        <v>0</v>
      </c>
      <c r="O10" s="4">
        <f>MAX(K10:L10,1350)+1600</f>
        <v>2950</v>
      </c>
      <c r="P10" s="10">
        <f>N10+M10+O10</f>
        <v>2950</v>
      </c>
    </row>
    <row r="11" spans="2:16" ht="15.75" x14ac:dyDescent="0.25">
      <c r="B11" s="8" t="s">
        <v>55</v>
      </c>
      <c r="C11" s="27" t="s">
        <v>63</v>
      </c>
      <c r="D11" s="23">
        <v>16</v>
      </c>
      <c r="E11" s="2">
        <v>3000</v>
      </c>
      <c r="F11" s="5"/>
      <c r="G11" s="5"/>
      <c r="H11" s="5"/>
      <c r="I11" s="9" t="s">
        <v>29</v>
      </c>
      <c r="J11" s="9" t="s">
        <v>26</v>
      </c>
      <c r="K11" s="6">
        <f t="shared" si="0"/>
        <v>0</v>
      </c>
      <c r="L11" s="6">
        <f t="shared" si="1"/>
        <v>0</v>
      </c>
      <c r="M11" s="4">
        <f t="shared" si="5"/>
        <v>0</v>
      </c>
      <c r="N11" s="4">
        <f t="shared" si="3"/>
        <v>0</v>
      </c>
      <c r="O11" s="4">
        <f>MAX(K11:L11,1350)</f>
        <v>1350</v>
      </c>
      <c r="P11" s="10">
        <f t="shared" si="4"/>
        <v>1350</v>
      </c>
    </row>
    <row r="12" spans="2:16" ht="15.75" x14ac:dyDescent="0.25">
      <c r="B12" s="8" t="s">
        <v>13</v>
      </c>
      <c r="C12" s="27" t="s">
        <v>68</v>
      </c>
      <c r="D12" s="23">
        <v>21</v>
      </c>
      <c r="E12" s="2">
        <v>3300</v>
      </c>
      <c r="F12" s="5"/>
      <c r="G12" s="5"/>
      <c r="H12" s="5"/>
      <c r="I12" s="9" t="s">
        <v>29</v>
      </c>
      <c r="J12" s="9" t="s">
        <v>26</v>
      </c>
      <c r="K12" s="6">
        <f t="shared" si="0"/>
        <v>0</v>
      </c>
      <c r="L12" s="6">
        <f t="shared" si="1"/>
        <v>0</v>
      </c>
      <c r="M12" s="4">
        <f t="shared" si="5"/>
        <v>0</v>
      </c>
      <c r="N12" s="4">
        <f t="shared" si="3"/>
        <v>0</v>
      </c>
      <c r="O12" s="4">
        <f>MAX(K12:L12,1350)</f>
        <v>1350</v>
      </c>
      <c r="P12" s="10">
        <f t="shared" si="4"/>
        <v>1350</v>
      </c>
    </row>
    <row r="13" spans="2:16" ht="15.75" x14ac:dyDescent="0.25">
      <c r="B13" s="8" t="s">
        <v>10</v>
      </c>
      <c r="C13" s="27" t="s">
        <v>68</v>
      </c>
      <c r="D13" s="23">
        <v>21</v>
      </c>
      <c r="E13" s="2">
        <v>3300</v>
      </c>
      <c r="F13" s="5"/>
      <c r="G13" s="5"/>
      <c r="H13" s="5"/>
      <c r="I13" s="9" t="s">
        <v>29</v>
      </c>
      <c r="J13" s="9" t="s">
        <v>26</v>
      </c>
      <c r="K13" s="6">
        <f t="shared" si="0"/>
        <v>0</v>
      </c>
      <c r="L13" s="6">
        <f t="shared" si="1"/>
        <v>0</v>
      </c>
      <c r="M13" s="4">
        <f t="shared" si="5"/>
        <v>0</v>
      </c>
      <c r="N13" s="4">
        <f t="shared" si="3"/>
        <v>0</v>
      </c>
      <c r="O13" s="4">
        <f>MAX(K13:L13,1350)</f>
        <v>1350</v>
      </c>
      <c r="P13" s="10">
        <f t="shared" si="4"/>
        <v>1350</v>
      </c>
    </row>
    <row r="14" spans="2:16" ht="32.25" customHeight="1" x14ac:dyDescent="0.25">
      <c r="B14" s="8" t="s">
        <v>56</v>
      </c>
      <c r="C14" s="24" t="s">
        <v>69</v>
      </c>
      <c r="D14" s="23">
        <v>12</v>
      </c>
      <c r="E14" s="2">
        <v>2000</v>
      </c>
      <c r="F14" s="5"/>
      <c r="G14" s="5"/>
      <c r="H14" s="5"/>
      <c r="I14" s="9" t="s">
        <v>29</v>
      </c>
      <c r="J14" s="9" t="s">
        <v>26</v>
      </c>
      <c r="K14" s="6">
        <f t="shared" si="0"/>
        <v>0</v>
      </c>
      <c r="L14" s="6">
        <f t="shared" si="1"/>
        <v>0</v>
      </c>
      <c r="M14" s="4">
        <f t="shared" si="5"/>
        <v>0</v>
      </c>
      <c r="N14" s="4">
        <f t="shared" si="3"/>
        <v>0</v>
      </c>
      <c r="O14" s="4">
        <f>MAX(K14:L14,1350)+1920</f>
        <v>3270</v>
      </c>
      <c r="P14" s="10">
        <f t="shared" si="4"/>
        <v>3270</v>
      </c>
    </row>
    <row r="15" spans="2:16" ht="15.75" x14ac:dyDescent="0.25">
      <c r="B15" s="8" t="s">
        <v>12</v>
      </c>
      <c r="C15" s="27" t="s">
        <v>70</v>
      </c>
      <c r="D15" s="23">
        <v>17</v>
      </c>
      <c r="E15" s="2">
        <v>3200</v>
      </c>
      <c r="F15" s="5"/>
      <c r="G15" s="5"/>
      <c r="H15" s="5"/>
      <c r="I15" s="9" t="s">
        <v>29</v>
      </c>
      <c r="J15" s="9" t="s">
        <v>26</v>
      </c>
      <c r="K15" s="6">
        <f t="shared" si="0"/>
        <v>0</v>
      </c>
      <c r="L15" s="6">
        <f t="shared" si="1"/>
        <v>0</v>
      </c>
      <c r="M15" s="4">
        <f t="shared" si="5"/>
        <v>0</v>
      </c>
      <c r="N15" s="4">
        <f t="shared" si="3"/>
        <v>0</v>
      </c>
      <c r="O15" s="4">
        <f>MAX(K15:L15,1350)</f>
        <v>1350</v>
      </c>
      <c r="P15" s="10">
        <f t="shared" si="4"/>
        <v>1350</v>
      </c>
    </row>
    <row r="16" spans="2:16" ht="15.75" x14ac:dyDescent="0.25">
      <c r="B16" s="8" t="s">
        <v>8</v>
      </c>
      <c r="C16" s="27" t="s">
        <v>71</v>
      </c>
      <c r="D16" s="23">
        <v>16</v>
      </c>
      <c r="E16" s="2">
        <v>3000</v>
      </c>
      <c r="F16" s="5"/>
      <c r="G16" s="5"/>
      <c r="H16" s="5"/>
      <c r="I16" s="9" t="s">
        <v>29</v>
      </c>
      <c r="J16" s="9" t="s">
        <v>26</v>
      </c>
      <c r="K16" s="6">
        <f t="shared" si="0"/>
        <v>0</v>
      </c>
      <c r="L16" s="6">
        <f t="shared" si="1"/>
        <v>0</v>
      </c>
      <c r="M16" s="4">
        <f t="shared" si="5"/>
        <v>0</v>
      </c>
      <c r="N16" s="4">
        <f t="shared" si="3"/>
        <v>0</v>
      </c>
      <c r="O16" s="4">
        <f>MAX(K16:L16,1350)</f>
        <v>1350</v>
      </c>
      <c r="P16" s="10">
        <f t="shared" si="4"/>
        <v>1350</v>
      </c>
    </row>
    <row r="17" spans="2:16" ht="15.75" x14ac:dyDescent="0.25">
      <c r="B17" s="8" t="s">
        <v>9</v>
      </c>
      <c r="C17" s="27" t="s">
        <v>71</v>
      </c>
      <c r="D17" s="23">
        <v>16</v>
      </c>
      <c r="E17" s="2">
        <v>3000</v>
      </c>
      <c r="F17" s="5"/>
      <c r="G17" s="5"/>
      <c r="H17" s="5"/>
      <c r="I17" s="9" t="s">
        <v>29</v>
      </c>
      <c r="J17" s="9" t="s">
        <v>26</v>
      </c>
      <c r="K17" s="6">
        <f t="shared" si="0"/>
        <v>0</v>
      </c>
      <c r="L17" s="6">
        <f t="shared" si="1"/>
        <v>0</v>
      </c>
      <c r="M17" s="4">
        <f t="shared" si="5"/>
        <v>0</v>
      </c>
      <c r="N17" s="4">
        <f t="shared" si="3"/>
        <v>0</v>
      </c>
      <c r="O17" s="4">
        <f>MAX(K17:L17,1350)</f>
        <v>1350</v>
      </c>
      <c r="P17" s="10">
        <f t="shared" si="4"/>
        <v>1350</v>
      </c>
    </row>
    <row r="18" spans="2:16" ht="31.5" customHeight="1" x14ac:dyDescent="0.25">
      <c r="B18" s="8" t="s">
        <v>47</v>
      </c>
      <c r="C18" s="27" t="s">
        <v>72</v>
      </c>
      <c r="D18" s="23">
        <v>12</v>
      </c>
      <c r="E18" s="2">
        <v>2000</v>
      </c>
      <c r="F18" s="5"/>
      <c r="G18" s="5"/>
      <c r="H18" s="5"/>
      <c r="I18" s="9" t="s">
        <v>29</v>
      </c>
      <c r="J18" s="9" t="s">
        <v>26</v>
      </c>
      <c r="K18" s="6">
        <f t="shared" si="0"/>
        <v>0</v>
      </c>
      <c r="L18" s="6">
        <f t="shared" si="1"/>
        <v>0</v>
      </c>
      <c r="M18" s="4">
        <f t="shared" si="5"/>
        <v>0</v>
      </c>
      <c r="N18" s="4">
        <f t="shared" si="3"/>
        <v>0</v>
      </c>
      <c r="O18" s="4">
        <f>MAX(K18:L18,1350)+1440</f>
        <v>2790</v>
      </c>
      <c r="P18" s="10">
        <f t="shared" si="4"/>
        <v>2790</v>
      </c>
    </row>
    <row r="19" spans="2:16" ht="15.75" x14ac:dyDescent="0.25">
      <c r="B19" s="8" t="s">
        <v>4</v>
      </c>
      <c r="C19" s="27" t="s">
        <v>63</v>
      </c>
      <c r="D19" s="23">
        <v>16</v>
      </c>
      <c r="E19" s="2">
        <v>2600</v>
      </c>
      <c r="F19" s="5"/>
      <c r="G19" s="5"/>
      <c r="H19" s="5"/>
      <c r="I19" s="9" t="s">
        <v>29</v>
      </c>
      <c r="J19" s="9" t="s">
        <v>26</v>
      </c>
      <c r="K19" s="6">
        <f t="shared" si="0"/>
        <v>0</v>
      </c>
      <c r="L19" s="6">
        <f t="shared" si="1"/>
        <v>0</v>
      </c>
      <c r="M19" s="4">
        <f t="shared" si="5"/>
        <v>0</v>
      </c>
      <c r="N19" s="4">
        <f t="shared" si="3"/>
        <v>0</v>
      </c>
      <c r="O19" s="4">
        <f t="shared" ref="O19:O27" si="6">MAX(K19:L19,1350)</f>
        <v>1350</v>
      </c>
      <c r="P19" s="10">
        <f t="shared" si="4"/>
        <v>1350</v>
      </c>
    </row>
    <row r="20" spans="2:16" ht="15.75" x14ac:dyDescent="0.25">
      <c r="B20" s="8" t="s">
        <v>3</v>
      </c>
      <c r="C20" s="27" t="s">
        <v>63</v>
      </c>
      <c r="D20" s="23">
        <v>16</v>
      </c>
      <c r="E20" s="2">
        <v>2600</v>
      </c>
      <c r="F20" s="5"/>
      <c r="G20" s="5"/>
      <c r="H20" s="5"/>
      <c r="I20" s="9" t="s">
        <v>29</v>
      </c>
      <c r="J20" s="9" t="s">
        <v>26</v>
      </c>
      <c r="K20" s="6">
        <f t="shared" si="0"/>
        <v>0</v>
      </c>
      <c r="L20" s="6">
        <f t="shared" si="1"/>
        <v>0</v>
      </c>
      <c r="M20" s="4">
        <f t="shared" si="5"/>
        <v>0</v>
      </c>
      <c r="N20" s="4">
        <f t="shared" si="3"/>
        <v>0</v>
      </c>
      <c r="O20" s="4">
        <f t="shared" si="6"/>
        <v>1350</v>
      </c>
      <c r="P20" s="10">
        <f t="shared" si="4"/>
        <v>1350</v>
      </c>
    </row>
    <row r="21" spans="2:16" ht="17.25" customHeight="1" x14ac:dyDescent="0.25">
      <c r="B21" s="8" t="s">
        <v>57</v>
      </c>
      <c r="C21" s="27" t="s">
        <v>64</v>
      </c>
      <c r="D21" s="23">
        <v>12</v>
      </c>
      <c r="E21" s="2">
        <v>2000</v>
      </c>
      <c r="F21" s="5"/>
      <c r="G21" s="5"/>
      <c r="H21" s="5"/>
      <c r="I21" s="9" t="s">
        <v>29</v>
      </c>
      <c r="J21" s="9" t="s">
        <v>26</v>
      </c>
      <c r="K21" s="6">
        <f t="shared" si="0"/>
        <v>0</v>
      </c>
      <c r="L21" s="6">
        <f t="shared" si="1"/>
        <v>0</v>
      </c>
      <c r="M21" s="4">
        <f t="shared" si="5"/>
        <v>0</v>
      </c>
      <c r="N21" s="4">
        <f t="shared" si="3"/>
        <v>0</v>
      </c>
      <c r="O21" s="4">
        <f t="shared" si="6"/>
        <v>1350</v>
      </c>
      <c r="P21" s="10">
        <f t="shared" si="4"/>
        <v>1350</v>
      </c>
    </row>
    <row r="22" spans="2:16" ht="17.25" customHeight="1" x14ac:dyDescent="0.25">
      <c r="B22" s="8" t="s">
        <v>5</v>
      </c>
      <c r="C22" s="27" t="s">
        <v>66</v>
      </c>
      <c r="D22" s="23">
        <v>15</v>
      </c>
      <c r="E22" s="2">
        <v>2600</v>
      </c>
      <c r="F22" s="5"/>
      <c r="G22" s="5"/>
      <c r="H22" s="5"/>
      <c r="I22" s="9" t="s">
        <v>29</v>
      </c>
      <c r="J22" s="9" t="s">
        <v>26</v>
      </c>
      <c r="K22" s="6">
        <f t="shared" si="0"/>
        <v>0</v>
      </c>
      <c r="L22" s="6">
        <f t="shared" si="1"/>
        <v>0</v>
      </c>
      <c r="M22" s="4">
        <f t="shared" si="5"/>
        <v>0</v>
      </c>
      <c r="N22" s="4">
        <f t="shared" si="3"/>
        <v>0</v>
      </c>
      <c r="O22" s="4">
        <f t="shared" si="6"/>
        <v>1350</v>
      </c>
      <c r="P22" s="10">
        <f t="shared" si="4"/>
        <v>1350</v>
      </c>
    </row>
    <row r="23" spans="2:16" ht="17.25" customHeight="1" x14ac:dyDescent="0.25">
      <c r="B23" s="8" t="s">
        <v>15</v>
      </c>
      <c r="C23" s="27" t="s">
        <v>71</v>
      </c>
      <c r="D23" s="23">
        <v>16</v>
      </c>
      <c r="E23" s="2">
        <v>3700</v>
      </c>
      <c r="F23" s="5"/>
      <c r="G23" s="5"/>
      <c r="H23" s="5"/>
      <c r="I23" s="9" t="s">
        <v>29</v>
      </c>
      <c r="J23" s="9" t="s">
        <v>26</v>
      </c>
      <c r="K23" s="6">
        <f t="shared" si="0"/>
        <v>0</v>
      </c>
      <c r="L23" s="6">
        <f t="shared" si="1"/>
        <v>0</v>
      </c>
      <c r="M23" s="4">
        <f t="shared" si="5"/>
        <v>0</v>
      </c>
      <c r="N23" s="4">
        <f t="shared" si="3"/>
        <v>0</v>
      </c>
      <c r="O23" s="4">
        <f t="shared" si="6"/>
        <v>1350</v>
      </c>
      <c r="P23" s="10">
        <f t="shared" si="4"/>
        <v>1350</v>
      </c>
    </row>
    <row r="24" spans="2:16" ht="17.25" customHeight="1" x14ac:dyDescent="0.25">
      <c r="B24" s="8" t="s">
        <v>7</v>
      </c>
      <c r="C24" s="27" t="s">
        <v>63</v>
      </c>
      <c r="D24" s="23">
        <v>16</v>
      </c>
      <c r="E24" s="2">
        <v>2700</v>
      </c>
      <c r="F24" s="5"/>
      <c r="G24" s="5"/>
      <c r="H24" s="5"/>
      <c r="I24" s="9" t="s">
        <v>29</v>
      </c>
      <c r="J24" s="9" t="s">
        <v>26</v>
      </c>
      <c r="K24" s="6">
        <f t="shared" si="0"/>
        <v>0</v>
      </c>
      <c r="L24" s="6">
        <f t="shared" si="1"/>
        <v>0</v>
      </c>
      <c r="M24" s="4">
        <f t="shared" si="5"/>
        <v>0</v>
      </c>
      <c r="N24" s="4">
        <f t="shared" si="3"/>
        <v>0</v>
      </c>
      <c r="O24" s="4">
        <f t="shared" si="6"/>
        <v>1350</v>
      </c>
      <c r="P24" s="10">
        <f t="shared" si="4"/>
        <v>1350</v>
      </c>
    </row>
    <row r="25" spans="2:16" ht="17.25" customHeight="1" x14ac:dyDescent="0.25">
      <c r="B25" s="8" t="s">
        <v>2</v>
      </c>
      <c r="C25" s="27" t="s">
        <v>64</v>
      </c>
      <c r="D25" s="23">
        <v>12</v>
      </c>
      <c r="E25" s="2">
        <v>2000</v>
      </c>
      <c r="F25" s="5"/>
      <c r="G25" s="5"/>
      <c r="H25" s="5"/>
      <c r="I25" s="9" t="s">
        <v>29</v>
      </c>
      <c r="J25" s="9" t="s">
        <v>26</v>
      </c>
      <c r="K25" s="6">
        <f t="shared" si="0"/>
        <v>0</v>
      </c>
      <c r="L25" s="6">
        <f t="shared" si="1"/>
        <v>0</v>
      </c>
      <c r="M25" s="4">
        <f t="shared" si="5"/>
        <v>0</v>
      </c>
      <c r="N25" s="4">
        <f t="shared" si="3"/>
        <v>0</v>
      </c>
      <c r="O25" s="4">
        <f t="shared" si="6"/>
        <v>1350</v>
      </c>
      <c r="P25" s="10">
        <f t="shared" si="4"/>
        <v>1350</v>
      </c>
    </row>
    <row r="26" spans="2:16" ht="17.25" customHeight="1" x14ac:dyDescent="0.25">
      <c r="B26" s="8" t="s">
        <v>58</v>
      </c>
      <c r="C26" s="27" t="s">
        <v>73</v>
      </c>
      <c r="D26" s="23">
        <v>14</v>
      </c>
      <c r="E26" s="2">
        <v>2000</v>
      </c>
      <c r="F26" s="5"/>
      <c r="G26" s="5"/>
      <c r="H26" s="5"/>
      <c r="I26" s="9" t="s">
        <v>29</v>
      </c>
      <c r="J26" s="9" t="s">
        <v>26</v>
      </c>
      <c r="K26" s="6">
        <f t="shared" si="0"/>
        <v>0</v>
      </c>
      <c r="L26" s="6">
        <f t="shared" si="1"/>
        <v>0</v>
      </c>
      <c r="M26" s="4">
        <f t="shared" si="5"/>
        <v>0</v>
      </c>
      <c r="N26" s="4">
        <f t="shared" si="3"/>
        <v>0</v>
      </c>
      <c r="O26" s="4">
        <f t="shared" si="6"/>
        <v>1350</v>
      </c>
      <c r="P26" s="10">
        <f t="shared" si="4"/>
        <v>1350</v>
      </c>
    </row>
    <row r="27" spans="2:16" ht="17.25" customHeight="1" x14ac:dyDescent="0.25">
      <c r="B27" s="8" t="s">
        <v>6</v>
      </c>
      <c r="C27" s="1" t="s">
        <v>66</v>
      </c>
      <c r="D27" s="23">
        <v>15</v>
      </c>
      <c r="E27" s="2">
        <v>2600</v>
      </c>
      <c r="F27" s="5"/>
      <c r="G27" s="5"/>
      <c r="H27" s="5"/>
      <c r="I27" s="9" t="s">
        <v>29</v>
      </c>
      <c r="J27" s="9" t="s">
        <v>26</v>
      </c>
      <c r="K27" s="6">
        <f t="shared" si="0"/>
        <v>0</v>
      </c>
      <c r="L27" s="6">
        <f t="shared" si="1"/>
        <v>0</v>
      </c>
      <c r="M27" s="4">
        <f t="shared" si="5"/>
        <v>0</v>
      </c>
      <c r="N27" s="4">
        <f t="shared" si="3"/>
        <v>0</v>
      </c>
      <c r="O27" s="4">
        <f t="shared" si="6"/>
        <v>1350</v>
      </c>
      <c r="P27" s="10">
        <f t="shared" si="4"/>
        <v>1350</v>
      </c>
    </row>
    <row r="28" spans="2:16" ht="31.5" customHeight="1" x14ac:dyDescent="0.25">
      <c r="B28" s="8" t="s">
        <v>49</v>
      </c>
      <c r="C28" s="27" t="s">
        <v>74</v>
      </c>
      <c r="D28" s="23">
        <v>17</v>
      </c>
      <c r="E28" s="2">
        <v>3200</v>
      </c>
      <c r="F28" s="5"/>
      <c r="G28" s="5"/>
      <c r="H28" s="5"/>
      <c r="I28" s="9" t="s">
        <v>29</v>
      </c>
      <c r="J28" s="9" t="s">
        <v>26</v>
      </c>
      <c r="K28" s="6">
        <f>D28*F28</f>
        <v>0</v>
      </c>
      <c r="L28" s="6">
        <f t="shared" si="1"/>
        <v>0</v>
      </c>
      <c r="M28" s="4">
        <f t="shared" si="5"/>
        <v>0</v>
      </c>
      <c r="N28" s="4">
        <f t="shared" si="3"/>
        <v>0</v>
      </c>
      <c r="O28" s="4">
        <f>MAX(K28:L28,1350)+800</f>
        <v>2150</v>
      </c>
      <c r="P28" s="10">
        <f t="shared" si="4"/>
        <v>2150</v>
      </c>
    </row>
    <row r="29" spans="2:16" ht="17.25" customHeight="1" x14ac:dyDescent="0.25">
      <c r="B29" s="8" t="s">
        <v>59</v>
      </c>
      <c r="C29" s="27" t="s">
        <v>73</v>
      </c>
      <c r="D29" s="23">
        <v>14</v>
      </c>
      <c r="E29" s="2">
        <v>2000</v>
      </c>
      <c r="F29" s="5"/>
      <c r="G29" s="5"/>
      <c r="H29" s="5"/>
      <c r="I29" s="9" t="s">
        <v>29</v>
      </c>
      <c r="J29" s="9" t="s">
        <v>26</v>
      </c>
      <c r="K29" s="6">
        <f t="shared" si="0"/>
        <v>0</v>
      </c>
      <c r="L29" s="6">
        <f t="shared" si="1"/>
        <v>0</v>
      </c>
      <c r="M29" s="4">
        <f t="shared" si="5"/>
        <v>0</v>
      </c>
      <c r="N29" s="4">
        <f t="shared" si="3"/>
        <v>0</v>
      </c>
      <c r="O29" s="4">
        <f>MAX(K29:L29,1350)</f>
        <v>1350</v>
      </c>
      <c r="P29" s="10">
        <f t="shared" si="4"/>
        <v>1350</v>
      </c>
    </row>
    <row r="30" spans="2:16" ht="17.25" customHeight="1" x14ac:dyDescent="0.25">
      <c r="B30" s="8" t="s">
        <v>60</v>
      </c>
      <c r="C30" s="27" t="s">
        <v>73</v>
      </c>
      <c r="D30" s="23">
        <v>14</v>
      </c>
      <c r="E30" s="2">
        <v>2000</v>
      </c>
      <c r="F30" s="5"/>
      <c r="G30" s="5"/>
      <c r="H30" s="5"/>
      <c r="I30" s="9" t="s">
        <v>29</v>
      </c>
      <c r="J30" s="9" t="s">
        <v>26</v>
      </c>
      <c r="K30" s="6">
        <f t="shared" ref="K30" si="7">D30*F30</f>
        <v>0</v>
      </c>
      <c r="L30" s="6">
        <f t="shared" ref="L30" si="8">IF(J30="ДА",E30*ROUNDUP(G30, 0),E30*G30)</f>
        <v>0</v>
      </c>
      <c r="M30" s="4">
        <f t="shared" si="5"/>
        <v>0</v>
      </c>
      <c r="N30" s="4">
        <f t="shared" si="3"/>
        <v>0</v>
      </c>
      <c r="O30" s="4">
        <f>MAX(K30:L30,1350)</f>
        <v>1350</v>
      </c>
      <c r="P30" s="10">
        <f t="shared" ref="P30" si="9">N30+M30+O30</f>
        <v>1350</v>
      </c>
    </row>
    <row r="32" spans="2:16" ht="15" customHeight="1" x14ac:dyDescent="0.25">
      <c r="B32" s="38" t="s">
        <v>40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2:16" ht="15" customHeight="1" x14ac:dyDescent="0.25">
      <c r="B33" s="38" t="s">
        <v>45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2:16" ht="15" customHeight="1" x14ac:dyDescent="0.25">
      <c r="B34" s="38" t="s">
        <v>42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2:16" ht="30.75" customHeight="1" x14ac:dyDescent="0.25">
      <c r="B35" s="38" t="s">
        <v>75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2:16" ht="15" customHeight="1" x14ac:dyDescent="0.25">
      <c r="B36" s="38" t="s">
        <v>44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2:16" ht="16.5" customHeight="1" x14ac:dyDescent="0.25">
      <c r="B37" s="38" t="s">
        <v>43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2:16" ht="31.5" customHeight="1" x14ac:dyDescent="0.25">
      <c r="B38" s="38" t="s">
        <v>36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2:16" ht="15" customHeight="1" x14ac:dyDescent="0.25">
      <c r="B39" s="38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2:16" ht="14.25" customHeight="1" x14ac:dyDescent="0.25">
      <c r="B40" s="38" t="s">
        <v>41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2:16" ht="15" customHeight="1" x14ac:dyDescent="0.25">
      <c r="B41" s="38" t="s">
        <v>46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2:16" ht="15" customHeight="1" x14ac:dyDescent="0.25">
      <c r="B42" s="38" t="s">
        <v>50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2:16" ht="15" customHeight="1" x14ac:dyDescent="0.25">
      <c r="B43" s="38" t="s">
        <v>38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2:16" ht="15" customHeight="1" x14ac:dyDescent="0.25">
      <c r="B44" s="38" t="s">
        <v>39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2:16" ht="14.25" customHeight="1" x14ac:dyDescent="0.25">
      <c r="B45" s="38" t="s">
        <v>37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</sheetData>
  <sheetProtection sort="0" autoFilter="0" pivotTables="0"/>
  <mergeCells count="19">
    <mergeCell ref="B45:P45"/>
    <mergeCell ref="B34:P34"/>
    <mergeCell ref="B35:P35"/>
    <mergeCell ref="B36:P36"/>
    <mergeCell ref="B39:P39"/>
    <mergeCell ref="B44:P44"/>
    <mergeCell ref="B32:P32"/>
    <mergeCell ref="B37:P37"/>
    <mergeCell ref="B38:P38"/>
    <mergeCell ref="B41:P41"/>
    <mergeCell ref="B43:P43"/>
    <mergeCell ref="B42:P42"/>
    <mergeCell ref="B33:P33"/>
    <mergeCell ref="B40:P40"/>
    <mergeCell ref="B2:B3"/>
    <mergeCell ref="C2:E2"/>
    <mergeCell ref="F2:H2"/>
    <mergeCell ref="K2:O2"/>
    <mergeCell ref="P2:P3"/>
  </mergeCells>
  <dataValidations count="2">
    <dataValidation type="list" allowBlank="1" showInputMessage="1" showErrorMessage="1" sqref="I4:I30">
      <formula1>Погрузка</formula1>
    </dataValidation>
    <dataValidation type="list" allowBlank="1" showInputMessage="1" showErrorMessage="1" sqref="J4:J30">
      <formula1>Выбор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J20" sqref="J20"/>
    </sheetView>
  </sheetViews>
  <sheetFormatPr defaultRowHeight="15" x14ac:dyDescent="0.25"/>
  <cols>
    <col min="1" max="1" width="18" customWidth="1"/>
  </cols>
  <sheetData>
    <row r="1" spans="1:2" x14ac:dyDescent="0.25">
      <c r="A1" t="s">
        <v>29</v>
      </c>
      <c r="B1" t="s">
        <v>31</v>
      </c>
    </row>
    <row r="2" spans="1:2" x14ac:dyDescent="0.25">
      <c r="A2" t="s">
        <v>31</v>
      </c>
      <c r="B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Калькулятор_2023</vt:lpstr>
      <vt:lpstr>Лист1</vt:lpstr>
      <vt:lpstr>Выбор</vt:lpstr>
      <vt:lpstr>Выдор</vt:lpstr>
      <vt:lpstr>Погрузка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2024-08-07T03:23:51Z</dcterms:modified>
</cp:coreProperties>
</file>