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L-2\Desktop\"/>
    </mc:Choice>
  </mc:AlternateContent>
  <bookViews>
    <workbookView xWindow="0" yWindow="0" windowWidth="28680" windowHeight="12135"/>
  </bookViews>
  <sheets>
    <sheet name="Калькулятор и тарификация" sheetId="5" r:id="rId1"/>
    <sheet name="Лист1" sheetId="7" r:id="rId2"/>
    <sheet name="Лист3" sheetId="6" r:id="rId3"/>
  </sheets>
  <definedNames>
    <definedName name="владивосток">Лист3!$E$2:$E$3</definedName>
    <definedName name="выбор">#REF!</definedName>
    <definedName name="Выдор">#REF!</definedName>
    <definedName name="города">Лист3!$A$2:$A$28</definedName>
    <definedName name="ответ">Лист3!$C$2:$C$3</definedName>
    <definedName name="отдвери">Лист3!#REF!</definedName>
    <definedName name="Погрузка">#REF!</definedName>
  </definedNames>
  <calcPr calcId="162913" refMode="R1C1"/>
</workbook>
</file>

<file path=xl/calcChain.xml><?xml version="1.0" encoding="utf-8"?>
<calcChain xmlns="http://schemas.openxmlformats.org/spreadsheetml/2006/main">
  <c r="N13" i="5" l="1"/>
  <c r="M13" i="5"/>
  <c r="L13" i="5"/>
  <c r="K13" i="5"/>
  <c r="Q13" i="5" l="1"/>
  <c r="R13" i="5" s="1"/>
  <c r="S13" i="5" l="1"/>
  <c r="O13" i="5"/>
  <c r="T34" i="5" l="1"/>
  <c r="N34" i="5"/>
  <c r="Q34" i="5" s="1"/>
  <c r="M34" i="5"/>
  <c r="L34" i="5"/>
  <c r="K34" i="5"/>
  <c r="T33" i="5"/>
  <c r="N33" i="5"/>
  <c r="Q33" i="5" s="1"/>
  <c r="M33" i="5"/>
  <c r="L33" i="5"/>
  <c r="K33" i="5"/>
  <c r="T32" i="5"/>
  <c r="N32" i="5"/>
  <c r="Q32" i="5" s="1"/>
  <c r="M32" i="5"/>
  <c r="L32" i="5"/>
  <c r="K32" i="5"/>
  <c r="T31" i="5"/>
  <c r="N31" i="5"/>
  <c r="Q31" i="5" s="1"/>
  <c r="M31" i="5"/>
  <c r="L31" i="5"/>
  <c r="K31" i="5"/>
  <c r="T30" i="5"/>
  <c r="N30" i="5"/>
  <c r="Q30" i="5" s="1"/>
  <c r="M30" i="5"/>
  <c r="L30" i="5"/>
  <c r="K30" i="5"/>
  <c r="T29" i="5"/>
  <c r="N29" i="5"/>
  <c r="Q29" i="5" s="1"/>
  <c r="M29" i="5"/>
  <c r="L29" i="5"/>
  <c r="K29" i="5"/>
  <c r="T28" i="5"/>
  <c r="N28" i="5"/>
  <c r="Q28" i="5" s="1"/>
  <c r="M28" i="5"/>
  <c r="L28" i="5"/>
  <c r="K28" i="5"/>
  <c r="T27" i="5"/>
  <c r="N27" i="5"/>
  <c r="Q27" i="5" s="1"/>
  <c r="M27" i="5"/>
  <c r="L27" i="5"/>
  <c r="K27" i="5"/>
  <c r="T26" i="5"/>
  <c r="N26" i="5"/>
  <c r="Q26" i="5" s="1"/>
  <c r="M26" i="5"/>
  <c r="L26" i="5"/>
  <c r="K26" i="5"/>
  <c r="T25" i="5"/>
  <c r="N25" i="5"/>
  <c r="Q25" i="5" s="1"/>
  <c r="M25" i="5"/>
  <c r="L25" i="5"/>
  <c r="K25" i="5"/>
  <c r="T24" i="5"/>
  <c r="N24" i="5"/>
  <c r="Q24" i="5" s="1"/>
  <c r="M24" i="5"/>
  <c r="L24" i="5"/>
  <c r="K24" i="5"/>
  <c r="T23" i="5"/>
  <c r="N23" i="5"/>
  <c r="Q23" i="5" s="1"/>
  <c r="M23" i="5"/>
  <c r="L23" i="5"/>
  <c r="K23" i="5"/>
  <c r="T22" i="5"/>
  <c r="N22" i="5"/>
  <c r="Q22" i="5" s="1"/>
  <c r="M22" i="5"/>
  <c r="L22" i="5"/>
  <c r="K22" i="5"/>
  <c r="T21" i="5"/>
  <c r="N21" i="5"/>
  <c r="Q21" i="5" s="1"/>
  <c r="M21" i="5"/>
  <c r="L21" i="5"/>
  <c r="K21" i="5"/>
  <c r="T20" i="5"/>
  <c r="N20" i="5"/>
  <c r="Q20" i="5" s="1"/>
  <c r="M20" i="5"/>
  <c r="L20" i="5"/>
  <c r="K20" i="5"/>
  <c r="T19" i="5"/>
  <c r="N19" i="5"/>
  <c r="Q19" i="5" s="1"/>
  <c r="M19" i="5"/>
  <c r="L19" i="5"/>
  <c r="K19" i="5"/>
  <c r="T18" i="5"/>
  <c r="N18" i="5"/>
  <c r="Q18" i="5" s="1"/>
  <c r="M18" i="5"/>
  <c r="L18" i="5"/>
  <c r="K18" i="5"/>
  <c r="T17" i="5"/>
  <c r="N17" i="5"/>
  <c r="Q17" i="5" s="1"/>
  <c r="M17" i="5"/>
  <c r="L17" i="5"/>
  <c r="K17" i="5"/>
  <c r="T16" i="5"/>
  <c r="N16" i="5"/>
  <c r="Q16" i="5" s="1"/>
  <c r="M16" i="5"/>
  <c r="L16" i="5"/>
  <c r="K16" i="5"/>
  <c r="T15" i="5"/>
  <c r="N15" i="5"/>
  <c r="Q15" i="5" s="1"/>
  <c r="M15" i="5"/>
  <c r="L15" i="5"/>
  <c r="K15" i="5"/>
  <c r="T14" i="5"/>
  <c r="N14" i="5"/>
  <c r="Q14" i="5" s="1"/>
  <c r="M14" i="5"/>
  <c r="L14" i="5"/>
  <c r="K14" i="5"/>
  <c r="T13" i="5"/>
  <c r="U13" i="5" l="1"/>
  <c r="R18" i="5"/>
  <c r="S18" i="5" s="1"/>
  <c r="U18" i="5" s="1"/>
  <c r="R27" i="5"/>
  <c r="S27" i="5" s="1"/>
  <c r="U27" i="5" s="1"/>
  <c r="R19" i="5"/>
  <c r="R15" i="5"/>
  <c r="S15" i="5" s="1"/>
  <c r="U15" i="5" s="1"/>
  <c r="R23" i="5"/>
  <c r="S23" i="5" s="1"/>
  <c r="U23" i="5" s="1"/>
  <c r="R31" i="5"/>
  <c r="S31" i="5" s="1"/>
  <c r="U31" i="5" s="1"/>
  <c r="R34" i="5"/>
  <c r="S34" i="5" s="1"/>
  <c r="U34" i="5" s="1"/>
  <c r="R14" i="5"/>
  <c r="S14" i="5" s="1"/>
  <c r="U14" i="5" s="1"/>
  <c r="R30" i="5"/>
  <c r="S30" i="5" s="1"/>
  <c r="U30" i="5" s="1"/>
  <c r="R22" i="5"/>
  <c r="S22" i="5" s="1"/>
  <c r="U22" i="5" s="1"/>
  <c r="R26" i="5"/>
  <c r="S26" i="5" s="1"/>
  <c r="U26" i="5" s="1"/>
  <c r="R17" i="5"/>
  <c r="S17" i="5" s="1"/>
  <c r="U17" i="5" s="1"/>
  <c r="R21" i="5"/>
  <c r="S21" i="5" s="1"/>
  <c r="U21" i="5" s="1"/>
  <c r="R25" i="5"/>
  <c r="S25" i="5" s="1"/>
  <c r="U25" i="5" s="1"/>
  <c r="R29" i="5"/>
  <c r="S29" i="5" s="1"/>
  <c r="U29" i="5" s="1"/>
  <c r="R33" i="5"/>
  <c r="S33" i="5" s="1"/>
  <c r="U33" i="5" s="1"/>
  <c r="R16" i="5"/>
  <c r="S16" i="5" s="1"/>
  <c r="U16" i="5" s="1"/>
  <c r="R20" i="5"/>
  <c r="S20" i="5" s="1"/>
  <c r="U20" i="5" s="1"/>
  <c r="R24" i="5"/>
  <c r="S24" i="5" s="1"/>
  <c r="U24" i="5" s="1"/>
  <c r="R28" i="5"/>
  <c r="S28" i="5" s="1"/>
  <c r="U28" i="5" s="1"/>
  <c r="R32" i="5"/>
  <c r="S32" i="5" s="1"/>
  <c r="U32" i="5" s="1"/>
  <c r="M6" i="5" l="1"/>
  <c r="D6" i="5" s="1"/>
  <c r="P19" i="5"/>
  <c r="S19" i="5"/>
  <c r="U19" i="5" s="1"/>
  <c r="P23" i="5"/>
  <c r="P18" i="5"/>
  <c r="O18" i="5"/>
  <c r="O15" i="5"/>
  <c r="O14" i="5"/>
  <c r="P15" i="5"/>
  <c r="P27" i="5"/>
  <c r="O19" i="5"/>
  <c r="O27" i="5"/>
  <c r="P14" i="5"/>
  <c r="P16" i="5"/>
  <c r="O20" i="5"/>
  <c r="P25" i="5"/>
  <c r="P22" i="5"/>
  <c r="P17" i="5"/>
  <c r="P21" i="5"/>
  <c r="O24" i="5"/>
  <c r="O31" i="5"/>
  <c r="O22" i="5"/>
  <c r="O16" i="5"/>
  <c r="P32" i="5"/>
  <c r="O21" i="5"/>
  <c r="O30" i="5"/>
  <c r="O28" i="5"/>
  <c r="O23" i="5"/>
  <c r="P28" i="5"/>
  <c r="P30" i="5"/>
  <c r="P26" i="5"/>
  <c r="O34" i="5"/>
  <c r="O25" i="5"/>
  <c r="O32" i="5"/>
  <c r="P31" i="5"/>
  <c r="O17" i="5"/>
  <c r="P33" i="5"/>
  <c r="O33" i="5"/>
  <c r="O26" i="5"/>
  <c r="P34" i="5"/>
  <c r="P20" i="5"/>
  <c r="O29" i="5"/>
  <c r="P13" i="5"/>
  <c r="P29" i="5"/>
  <c r="P24" i="5"/>
  <c r="M5" i="5" l="1"/>
  <c r="D5" i="5" s="1"/>
  <c r="M7" i="5"/>
  <c r="D7" i="5" s="1"/>
  <c r="C8" i="5" l="1"/>
</calcChain>
</file>

<file path=xl/comments1.xml><?xml version="1.0" encoding="utf-8"?>
<comments xmlns="http://schemas.openxmlformats.org/spreadsheetml/2006/main">
  <authors>
    <author>Автор</author>
  </authors>
  <commentList>
    <comment ref="H3" authorId="0" shapeId="0">
      <text>
        <r>
          <rPr>
            <b/>
            <sz val="9"/>
            <rFont val="Tahoma"/>
            <family val="2"/>
            <charset val="204"/>
          </rPr>
          <t>"нужна" - доставляется до адреса получателя.
"не нужна" - грузополучатель получает оповещение с указанием места и времени передачи груза с машины (окно 20мин).</t>
        </r>
      </text>
    </comment>
  </commentList>
</comments>
</file>

<file path=xl/sharedStrings.xml><?xml version="1.0" encoding="utf-8"?>
<sst xmlns="http://schemas.openxmlformats.org/spreadsheetml/2006/main" count="180" uniqueCount="99">
  <si>
    <t>ВЫБЕРИТЕ НАСЕЛЕННЫЙ ПУНКТ</t>
  </si>
  <si>
    <t>Длина более 2 метров</t>
  </si>
  <si>
    <t>Ответвление, км (если нужно)</t>
  </si>
  <si>
    <t>Доставка до адреса получателя</t>
  </si>
  <si>
    <t>Уссурийск</t>
  </si>
  <si>
    <t>НЕТ</t>
  </si>
  <si>
    <t>НЕ НУЖНА</t>
  </si>
  <si>
    <t>НУЖНА</t>
  </si>
  <si>
    <t>Доставка от адреса отправителя:</t>
  </si>
  <si>
    <t>Междугородняя доставка:</t>
  </si>
  <si>
    <t>Доставка до адреса получателя:</t>
  </si>
  <si>
    <t>ИТОГОВАЯ СТОИМОСТЬ:</t>
  </si>
  <si>
    <t>руб</t>
  </si>
  <si>
    <t>ответв.</t>
  </si>
  <si>
    <t>п.1 Доставка от склада в г.Владивосток  до населенного пункта в черте Приморского края (междугородняя составляющая)</t>
  </si>
  <si>
    <t>ГОРОД</t>
  </si>
  <si>
    <t>до 5кг/ 0,025куб.м</t>
  </si>
  <si>
    <t>до 20кг/ 0,1куб.м</t>
  </si>
  <si>
    <t>до 40кг/ 0,2куб.м</t>
  </si>
  <si>
    <t>до 60кг/ 0.3куб.м</t>
  </si>
  <si>
    <t>до 100кг/ 0.5куб.м</t>
  </si>
  <si>
    <t>Срок доставки, дней</t>
  </si>
  <si>
    <t>Вес</t>
  </si>
  <si>
    <t>Объем</t>
  </si>
  <si>
    <t>Объемный вес</t>
  </si>
  <si>
    <t>Объем если габарит бролее 2м</t>
  </si>
  <si>
    <t>Доставка внутри города</t>
  </si>
  <si>
    <t>Доставка по Владивостоку</t>
  </si>
  <si>
    <t>негабаритный вес</t>
  </si>
  <si>
    <t>итоговый вес</t>
  </si>
  <si>
    <t>Стоимость по весу</t>
  </si>
  <si>
    <t>Ответвление, руб</t>
  </si>
  <si>
    <t>ИТОГО, вес+ответвление</t>
  </si>
  <si>
    <t>Выход машин</t>
  </si>
  <si>
    <t>Вольно-Надежденское</t>
  </si>
  <si>
    <t>ПН, СР, ПТ</t>
  </si>
  <si>
    <t>Артем</t>
  </si>
  <si>
    <t>1-2</t>
  </si>
  <si>
    <t>Михайловка</t>
  </si>
  <si>
    <t>Анучино</t>
  </si>
  <si>
    <t>Арсеньев</t>
  </si>
  <si>
    <t>Чугуевка</t>
  </si>
  <si>
    <t>1-7</t>
  </si>
  <si>
    <t>ЧТ</t>
  </si>
  <si>
    <t>Кавалерово</t>
  </si>
  <si>
    <t>Дальнегорск</t>
  </si>
  <si>
    <t>Большой Камень</t>
  </si>
  <si>
    <t>Фокино</t>
  </si>
  <si>
    <t>Находка</t>
  </si>
  <si>
    <t>Партизанск</t>
  </si>
  <si>
    <t>Врангель</t>
  </si>
  <si>
    <t>Сибирцево</t>
  </si>
  <si>
    <t>1-3</t>
  </si>
  <si>
    <t>ВТ, ПТ</t>
  </si>
  <si>
    <t>Черниговка</t>
  </si>
  <si>
    <t>Спасск-Дальний</t>
  </si>
  <si>
    <t>Горные ключи</t>
  </si>
  <si>
    <t>Кировский</t>
  </si>
  <si>
    <t>Лесозаводск</t>
  </si>
  <si>
    <t>Дальнереченск</t>
  </si>
  <si>
    <t>Лучегорск</t>
  </si>
  <si>
    <t>Славянка</t>
  </si>
  <si>
    <t>до 300кг/ 1.5куб.м</t>
  </si>
  <si>
    <t>до 500кг/ 2.5куб.м</t>
  </si>
  <si>
    <t>до 800кг/ 4куб.м</t>
  </si>
  <si>
    <t>от 800кг/ 4куб.м</t>
  </si>
  <si>
    <t>Стоимость доставки до адреса внутри населенного пункта*</t>
  </si>
  <si>
    <t>ВАЖНО!</t>
  </si>
  <si>
    <t>*Для легкого груза 1куб.м приравнивается к 200кг.</t>
  </si>
  <si>
    <t>*прием груза может осуществляеться на терминале ТК с 10-00 до 16-00, по адресу г. Владивосток, ул. Каспийская д.3 (СБТ, ВСК – выходной) или с объекта грузоотправителя.</t>
  </si>
  <si>
    <t>*на объекте грузоотправителя погрузка в транспортное средство осуществляется силами грузоотправителя, либо оговаривается отдельно.</t>
  </si>
  <si>
    <t>*выгрузка из транспортного средства на объекте грузополучателя осуществляется силами грузополучателя, либо оговаривается отдельно.</t>
  </si>
  <si>
    <t>*По умолчанию все доставки осуществляются до адреса получателя в пункте назначения. Если доставка до адреса получателя в населенном пункте назначения не нужна, то за час до прибытия в населенный пункт назначения грузополучатель получает оповещение с указанием места и времени передачи груза с машины (окно 20мин).</t>
  </si>
  <si>
    <t>*если длина одной из сторон грузового места превышает 2 метра, то такое грузовое место считается негабаритным, объем грузовой партии в таком случае округляется до целого кубического метра в большую сторону (1куб.м=200кг, т.е. до 200/400/600/800/1000кг и т.д.).</t>
  </si>
  <si>
    <t>*День приема груза у грузоотправителя не учитывается в сроках доставки. Срок доставки указан в рабочих днях  и не является публичной офертой.</t>
  </si>
  <si>
    <t>*в случае накопления большого объема груза увеличение срока доставки на 1 день является допустимым.</t>
  </si>
  <si>
    <t xml:space="preserve">*доставка груза осуществляется с 09:00 до 19:00, в зависимости от расположения населенного пункта на маршруте. </t>
  </si>
  <si>
    <t xml:space="preserve">*Машины не оборудованы под перевозку стекла. Перевозчик не несет ответственность за доставку стеклянных изделий и элементов. </t>
  </si>
  <si>
    <t>*Время на погрузку/выгрузку транспортного средства при сборной доставке не более 20 минут.</t>
  </si>
  <si>
    <t>*Инкассация денежных средств клиента не осуществляется.</t>
  </si>
  <si>
    <t>Города</t>
  </si>
  <si>
    <t>ответ</t>
  </si>
  <si>
    <t>владивосток</t>
  </si>
  <si>
    <t>------------------------------</t>
  </si>
  <si>
    <t>ДА</t>
  </si>
  <si>
    <t>Стоимость доставки от/до адреса в черте г.Владивосток*</t>
  </si>
  <si>
    <t>Vвес.</t>
  </si>
  <si>
    <t>Каждый последующий кг, руб/кг</t>
  </si>
  <si>
    <t>*тарифы приведены без учета НДС. Работаем без НДС. При необходимости возможны взаиморасчеты с НДС (+22% к тарифу).</t>
  </si>
  <si>
    <t>*тарифы приведены без учета НДС 22%.</t>
  </si>
  <si>
    <t>введите общий ВЕС</t>
  </si>
  <si>
    <t>введите общий ОБЪЕМ</t>
  </si>
  <si>
    <t>Доставка по г.Владивосток</t>
  </si>
  <si>
    <t>Доставка ДО АДРЕСА получателя внутри населенного пункта назначения.</t>
  </si>
  <si>
    <t xml:space="preserve">Забор груза в г.ВЛАДИВОСТОК. </t>
  </si>
  <si>
    <r>
      <t xml:space="preserve">КАЛЬТУЛЯТОР СТОИМОСТИ СБОРНОЙ ДОСТАВКИ </t>
    </r>
    <r>
      <rPr>
        <b/>
        <sz val="14"/>
        <color rgb="FF00B050"/>
        <rFont val="Calibri"/>
        <family val="2"/>
        <charset val="204"/>
        <scheme val="minor"/>
      </rPr>
      <t>(заполните желтые поля)</t>
    </r>
  </si>
  <si>
    <t>*ответвление с маршрута - 60руб/км (километраж рассчитывается в обе стороны).</t>
  </si>
  <si>
    <t>ВТ, ЧТ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</si>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</sst>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/>
    <xf numFmtId="0" fontId="0" fillId="0" borderId="0" xfId="0" applyProtection="1">
      <protection hidden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1" fontId="6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vertical="center" wrapText="1"/>
      <protection hidden="1"/>
    </xf>
    <xf numFmtId="0" fontId="4" fillId="5" borderId="0" xfId="0" applyFont="1" applyFill="1" applyAlignment="1" applyProtection="1">
      <alignment horizontal="left" vertical="center" wrapText="1"/>
      <protection hidden="1"/>
    </xf>
    <xf numFmtId="49" fontId="0" fillId="0" borderId="0" xfId="0" applyNumberFormat="1" applyAlignment="1" applyProtection="1">
      <alignment horizont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49" fontId="0" fillId="0" borderId="4" xfId="0" applyNumberFormat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1" xfId="0" quotePrefix="1" applyBorder="1"/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vertical="center" wrapText="1"/>
      <protection hidden="1"/>
    </xf>
    <xf numFmtId="0" fontId="9" fillId="6" borderId="1" xfId="0" applyFont="1" applyFill="1" applyBorder="1" applyAlignment="1" applyProtection="1">
      <alignment vertical="center" wrapText="1"/>
      <protection hidden="1"/>
    </xf>
    <xf numFmtId="0" fontId="4" fillId="6" borderId="3" xfId="0" applyFont="1" applyFill="1" applyBorder="1" applyAlignment="1" applyProtection="1">
      <alignment horizontal="center" vertical="center" wrapText="1"/>
      <protection hidden="1"/>
    </xf>
    <xf numFmtId="0" fontId="4" fillId="6" borderId="8" xfId="0" applyFont="1" applyFill="1" applyBorder="1" applyAlignment="1" applyProtection="1">
      <alignment vertical="center" wrapText="1"/>
      <protection hidden="1"/>
    </xf>
    <xf numFmtId="0" fontId="4" fillId="6" borderId="12" xfId="0" applyFont="1" applyFill="1" applyBorder="1" applyAlignment="1" applyProtection="1">
      <alignment vertical="center" wrapText="1"/>
      <protection hidden="1"/>
    </xf>
    <xf numFmtId="0" fontId="4" fillId="6" borderId="19" xfId="0" applyFont="1" applyFill="1" applyBorder="1" applyAlignment="1" applyProtection="1">
      <alignment vertical="center" wrapText="1"/>
      <protection hidden="1"/>
    </xf>
    <xf numFmtId="0" fontId="4" fillId="6" borderId="23" xfId="0" applyFont="1" applyFill="1" applyBorder="1" applyAlignment="1" applyProtection="1">
      <alignment vertical="center" wrapText="1"/>
      <protection hidden="1"/>
    </xf>
    <xf numFmtId="0" fontId="4" fillId="6" borderId="16" xfId="0" applyFont="1" applyFill="1" applyBorder="1" applyAlignment="1" applyProtection="1">
      <alignment vertical="center" wrapText="1"/>
      <protection hidden="1"/>
    </xf>
    <xf numFmtId="0" fontId="4" fillId="6" borderId="3" xfId="0" applyFont="1" applyFill="1" applyBorder="1" applyAlignment="1" applyProtection="1">
      <alignment vertical="center" wrapText="1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0" fontId="4" fillId="6" borderId="6" xfId="0" applyFont="1" applyFill="1" applyBorder="1" applyAlignment="1" applyProtection="1">
      <alignment horizontal="center" vertical="center" wrapText="1"/>
      <protection hidden="1"/>
    </xf>
    <xf numFmtId="0" fontId="4" fillId="6" borderId="7" xfId="0" applyFont="1" applyFill="1" applyBorder="1" applyAlignment="1" applyProtection="1">
      <alignment horizontal="center" vertical="center" wrapText="1"/>
      <protection hidden="1"/>
    </xf>
    <xf numFmtId="49" fontId="4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wrapText="1"/>
      <protection hidden="1"/>
    </xf>
    <xf numFmtId="0" fontId="7" fillId="6" borderId="1" xfId="0" applyFont="1" applyFill="1" applyBorder="1" applyAlignment="1" applyProtection="1">
      <alignment horizontal="center" vertical="center" wrapText="1" shrinkToFit="1"/>
      <protection hidden="1"/>
    </xf>
    <xf numFmtId="0" fontId="7" fillId="6" borderId="0" xfId="0" applyFont="1" applyFill="1" applyAlignment="1" applyProtection="1">
      <alignment horizontal="center" vertical="center" wrapText="1" shrinkToFit="1"/>
      <protection hidden="1"/>
    </xf>
    <xf numFmtId="49" fontId="4" fillId="6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0" fillId="6" borderId="1" xfId="0" applyFill="1" applyBorder="1" applyProtection="1">
      <protection hidden="1"/>
    </xf>
    <xf numFmtId="49" fontId="0" fillId="6" borderId="8" xfId="0" applyNumberFormat="1" applyFill="1" applyBorder="1" applyAlignment="1" applyProtection="1">
      <alignment horizontal="center"/>
      <protection hidden="1"/>
    </xf>
    <xf numFmtId="49" fontId="0" fillId="6" borderId="16" xfId="0" applyNumberFormat="1" applyFill="1" applyBorder="1" applyAlignment="1" applyProtection="1">
      <alignment horizontal="center"/>
      <protection hidden="1"/>
    </xf>
    <xf numFmtId="49" fontId="0" fillId="6" borderId="30" xfId="0" applyNumberFormat="1" applyFill="1" applyBorder="1" applyAlignment="1" applyProtection="1">
      <alignment horizontal="center"/>
      <protection hidden="1"/>
    </xf>
    <xf numFmtId="49" fontId="3" fillId="6" borderId="33" xfId="0" applyNumberFormat="1" applyFont="1" applyFill="1" applyBorder="1" applyAlignment="1" applyProtection="1">
      <alignment horizontal="center"/>
      <protection hidden="1"/>
    </xf>
    <xf numFmtId="49" fontId="0" fillId="6" borderId="34" xfId="0" applyNumberFormat="1" applyFill="1" applyBorder="1" applyAlignment="1" applyProtection="1">
      <alignment horizontal="center"/>
      <protection hidden="1"/>
    </xf>
    <xf numFmtId="49" fontId="3" fillId="6" borderId="34" xfId="0" applyNumberFormat="1" applyFont="1" applyFill="1" applyBorder="1" applyAlignment="1" applyProtection="1">
      <alignment horizontal="center"/>
      <protection hidden="1"/>
    </xf>
    <xf numFmtId="49" fontId="0" fillId="6" borderId="32" xfId="0" applyNumberFormat="1" applyFill="1" applyBorder="1" applyAlignment="1" applyProtection="1">
      <alignment horizontal="center"/>
      <protection hidden="1"/>
    </xf>
    <xf numFmtId="49" fontId="0" fillId="6" borderId="31" xfId="0" applyNumberFormat="1" applyFill="1" applyBorder="1" applyAlignment="1" applyProtection="1">
      <alignment horizontal="center"/>
      <protection hidden="1"/>
    </xf>
    <xf numFmtId="49" fontId="0" fillId="6" borderId="23" xfId="0" applyNumberFormat="1" applyFill="1" applyBorder="1" applyAlignment="1" applyProtection="1">
      <alignment horizontal="center"/>
      <protection hidden="1"/>
    </xf>
    <xf numFmtId="49" fontId="0" fillId="6" borderId="29" xfId="0" applyNumberFormat="1" applyFill="1" applyBorder="1" applyAlignment="1" applyProtection="1">
      <alignment horizontal="center"/>
      <protection hidden="1"/>
    </xf>
    <xf numFmtId="49" fontId="3" fillId="6" borderId="30" xfId="0" applyNumberFormat="1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1" fontId="6" fillId="0" borderId="9" xfId="0" applyNumberFormat="1" applyFont="1" applyBorder="1" applyProtection="1">
      <protection hidden="1"/>
    </xf>
    <xf numFmtId="1" fontId="6" fillId="0" borderId="10" xfId="0" applyNumberFormat="1" applyFont="1" applyBorder="1" applyProtection="1">
      <protection hidden="1"/>
    </xf>
    <xf numFmtId="0" fontId="6" fillId="0" borderId="10" xfId="0" applyFont="1" applyBorder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1" fontId="6" fillId="0" borderId="13" xfId="0" applyNumberFormat="1" applyFont="1" applyBorder="1" applyProtection="1">
      <protection hidden="1"/>
    </xf>
    <xf numFmtId="1" fontId="6" fillId="0" borderId="14" xfId="0" applyNumberFormat="1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1" fontId="6" fillId="0" borderId="20" xfId="0" applyNumberFormat="1" applyFont="1" applyBorder="1" applyProtection="1">
      <protection hidden="1"/>
    </xf>
    <xf numFmtId="1" fontId="6" fillId="0" borderId="21" xfId="0" applyNumberFormat="1" applyFont="1" applyBorder="1" applyProtection="1">
      <protection hidden="1"/>
    </xf>
    <xf numFmtId="0" fontId="6" fillId="0" borderId="21" xfId="0" applyFont="1" applyBorder="1" applyProtection="1">
      <protection hidden="1"/>
    </xf>
    <xf numFmtId="0" fontId="6" fillId="0" borderId="22" xfId="0" applyFont="1" applyBorder="1" applyAlignment="1" applyProtection="1">
      <alignment horizontal="center"/>
      <protection hidden="1"/>
    </xf>
    <xf numFmtId="1" fontId="6" fillId="0" borderId="24" xfId="0" applyNumberFormat="1" applyFont="1" applyBorder="1" applyProtection="1">
      <protection hidden="1"/>
    </xf>
    <xf numFmtId="1" fontId="6" fillId="0" borderId="1" xfId="0" applyNumberFormat="1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1" fontId="6" fillId="0" borderId="17" xfId="0" applyNumberFormat="1" applyFont="1" applyBorder="1" applyProtection="1">
      <protection hidden="1"/>
    </xf>
    <xf numFmtId="1" fontId="6" fillId="0" borderId="18" xfId="0" applyNumberFormat="1" applyFont="1" applyBorder="1" applyProtection="1">
      <protection hidden="1"/>
    </xf>
    <xf numFmtId="0" fontId="6" fillId="0" borderId="18" xfId="0" applyFont="1" applyBorder="1" applyProtection="1"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1" fontId="6" fillId="0" borderId="27" xfId="0" applyNumberFormat="1" applyFont="1" applyBorder="1" applyProtection="1">
      <protection hidden="1"/>
    </xf>
    <xf numFmtId="1" fontId="6" fillId="0" borderId="6" xfId="0" applyNumberFormat="1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49" fontId="1" fillId="6" borderId="19" xfId="0" applyNumberFormat="1" applyFont="1" applyFill="1" applyBorder="1" applyAlignment="1" applyProtection="1">
      <alignment horizontal="center"/>
      <protection hidden="1"/>
    </xf>
    <xf numFmtId="49" fontId="1" fillId="6" borderId="33" xfId="0" applyNumberFormat="1" applyFont="1" applyFill="1" applyBorder="1" applyAlignment="1" applyProtection="1">
      <alignment horizontal="center"/>
      <protection hidden="1"/>
    </xf>
    <xf numFmtId="49" fontId="1" fillId="6" borderId="34" xfId="0" applyNumberFormat="1" applyFont="1" applyFill="1" applyBorder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left" vertical="center" wrapText="1"/>
      <protection hidden="1"/>
    </xf>
    <xf numFmtId="0" fontId="9" fillId="5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0" fillId="5" borderId="0" xfId="0" applyFont="1" applyFill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Таблица3" displayName="Таблица3" ref="A1:A1048576" totalsRowShown="0">
  <autoFilter ref="A1:A1048576"/>
  <tableColumns count="1">
    <tableColumn id="1" name="Город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Таблица5" displayName="Таблица5" ref="C1:C1048576" totalsRowShown="0">
  <autoFilter ref="C1:C1048576"/>
  <tableColumns count="1">
    <tableColumn id="1" name="ответ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Таблица2" displayName="Таблица2" ref="E1:E1048576" totalsRowShown="0">
  <autoFilter ref="E1:E1048576"/>
  <tableColumns count="1">
    <tableColumn id="1" name="владивосто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9"/>
  <sheetViews>
    <sheetView tabSelected="1" zoomScaleNormal="100" workbookViewId="0">
      <selection activeCell="B46" sqref="B46:Q46"/>
    </sheetView>
  </sheetViews>
  <sheetFormatPr defaultColWidth="9" defaultRowHeight="15"/>
  <cols>
    <col min="1" max="1" width="3.5703125" customWidth="1"/>
    <col min="2" max="2" width="23.5703125" customWidth="1"/>
    <col min="3" max="3" width="10.28515625" customWidth="1"/>
    <col min="4" max="4" width="9.5703125" customWidth="1"/>
    <col min="5" max="5" width="9.85546875" customWidth="1"/>
    <col min="6" max="6" width="13.28515625" customWidth="1"/>
    <col min="7" max="7" width="14" customWidth="1"/>
    <col min="8" max="8" width="14.5703125" customWidth="1"/>
    <col min="9" max="9" width="15" style="4" customWidth="1"/>
    <col min="10" max="10" width="9.140625" hidden="1" customWidth="1"/>
    <col min="11" max="11" width="8.5703125" style="5" hidden="1" customWidth="1"/>
    <col min="12" max="12" width="6.42578125" style="5" hidden="1" customWidth="1"/>
    <col min="13" max="13" width="8.140625" style="5" hidden="1" customWidth="1"/>
    <col min="14" max="15" width="12" style="5" hidden="1" customWidth="1"/>
    <col min="16" max="17" width="13.7109375" style="5" hidden="1" customWidth="1"/>
    <col min="18" max="18" width="11.5703125" style="5" hidden="1" customWidth="1"/>
    <col min="19" max="19" width="13" style="5" hidden="1" customWidth="1"/>
    <col min="20" max="20" width="14.140625" style="5" hidden="1" customWidth="1"/>
    <col min="21" max="21" width="17.7109375" hidden="1" customWidth="1"/>
    <col min="22" max="22" width="11.7109375" hidden="1" customWidth="1"/>
    <col min="23" max="23" width="9.140625" hidden="1" customWidth="1"/>
    <col min="24" max="24" width="12.28515625" customWidth="1"/>
    <col min="25" max="25" width="10.140625" customWidth="1"/>
  </cols>
  <sheetData>
    <row r="1" spans="1:24" ht="18.75">
      <c r="A1" s="3"/>
      <c r="B1" s="116" t="s">
        <v>95</v>
      </c>
      <c r="C1" s="116"/>
      <c r="D1" s="116"/>
      <c r="E1" s="116"/>
      <c r="F1" s="116"/>
      <c r="G1" s="116"/>
      <c r="H1" s="116"/>
      <c r="I1" s="29"/>
      <c r="J1" s="3"/>
      <c r="K1" s="20"/>
      <c r="L1" s="20"/>
      <c r="M1" s="20"/>
      <c r="N1" s="20"/>
      <c r="O1" s="20"/>
      <c r="P1" s="20"/>
      <c r="Q1" s="20"/>
      <c r="R1" s="20"/>
      <c r="S1" s="20"/>
      <c r="T1" s="20"/>
      <c r="U1" s="3"/>
      <c r="V1" s="3"/>
      <c r="W1" s="3"/>
      <c r="X1" s="3"/>
    </row>
    <row r="2" spans="1:24" ht="47.25" customHeight="1">
      <c r="A2" s="3"/>
      <c r="B2" s="6" t="s">
        <v>0</v>
      </c>
      <c r="C2" s="6" t="s">
        <v>90</v>
      </c>
      <c r="D2" s="6" t="s">
        <v>91</v>
      </c>
      <c r="E2" s="6" t="s">
        <v>1</v>
      </c>
      <c r="F2" s="6" t="s">
        <v>2</v>
      </c>
      <c r="G2" s="6" t="s">
        <v>92</v>
      </c>
      <c r="H2" s="6" t="s">
        <v>3</v>
      </c>
      <c r="I2" s="30"/>
      <c r="J2" s="3"/>
      <c r="K2" s="20"/>
      <c r="L2" s="20"/>
      <c r="M2" s="20"/>
      <c r="N2" s="20"/>
      <c r="O2" s="20"/>
      <c r="P2" s="20"/>
      <c r="Q2" s="20"/>
      <c r="R2" s="20"/>
      <c r="S2" s="20"/>
      <c r="T2" s="20"/>
      <c r="U2" s="3"/>
      <c r="V2" s="3"/>
      <c r="W2" s="3"/>
      <c r="X2" s="3"/>
    </row>
    <row r="3" spans="1:24">
      <c r="B3" s="7" t="s">
        <v>83</v>
      </c>
      <c r="C3" s="8"/>
      <c r="D3" s="8"/>
      <c r="E3" s="8" t="s">
        <v>5</v>
      </c>
      <c r="F3" s="8"/>
      <c r="G3" s="8" t="s">
        <v>7</v>
      </c>
      <c r="H3" s="9" t="s">
        <v>7</v>
      </c>
      <c r="I3" s="29"/>
      <c r="J3" s="3"/>
      <c r="K3" s="20"/>
      <c r="L3" s="20"/>
      <c r="M3" s="20"/>
      <c r="N3" s="20"/>
      <c r="O3" s="20"/>
      <c r="P3" s="20"/>
      <c r="Q3" s="20"/>
      <c r="R3" s="20"/>
      <c r="S3" s="20"/>
      <c r="T3" s="20"/>
      <c r="U3" s="3"/>
      <c r="V3" s="3"/>
      <c r="W3" s="3"/>
      <c r="X3" s="3"/>
    </row>
    <row r="4" spans="1:24" s="3" customFormat="1">
      <c r="I4" s="29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4" s="3" customFormat="1">
      <c r="B5" s="112" t="s">
        <v>8</v>
      </c>
      <c r="C5" s="113"/>
      <c r="D5" s="10">
        <f>IF($G$3="НУЖНА",$M$5,0)</f>
        <v>0</v>
      </c>
      <c r="I5" s="29"/>
      <c r="K5" s="112" t="s">
        <v>8</v>
      </c>
      <c r="L5" s="113"/>
      <c r="M5" s="10">
        <f>IF($B$3="Вольно-Надежденское",P13,IF($B$3="Артем",P14,IF($B$3="Уссурийск",P15,IF($B$3="Покровка (Октяб.район)",#REF!,IF($B$3="Хороль",#REF!,IF($B$3="Михайловка",#REF!,IF($B$3="Анучино",P16,IF($B$3="Арсеньев",P17,IF($B$3="Чугуевка",P18,IF($B$3="Кавалерово",P19,IF($B$3="Дальнегорск",P20,IF($B$3="Большой Камень",P21,IF($B$3="Фокино",P22,IF($B$3="Находка",P23,IF($B$3="Партизанск",P24,IF($B$3="Врангель",P25,IF($B$3="Сибирцево",P26,IF($B$3="Черниговка",P27,IF($B$3="Спасск-Дальний",P28,IF($B$3="Горные ключи",P29,IF($B$3="Кировский",P30,IF($B$3="Лесозаводск",P31,IF($B$3="Дальнереченск",P32,IF($B$3="Лучегорск",P33,IF($B$3="Славянка",P34,0)))))))))))))))))))))))))</f>
        <v>0</v>
      </c>
      <c r="N5" s="20"/>
      <c r="O5" s="20"/>
      <c r="P5" s="20"/>
      <c r="Q5" s="20"/>
      <c r="R5" s="20"/>
      <c r="S5" s="20"/>
      <c r="T5" s="20"/>
    </row>
    <row r="6" spans="1:24" s="3" customFormat="1">
      <c r="B6" s="112" t="s">
        <v>9</v>
      </c>
      <c r="C6" s="113"/>
      <c r="D6" s="10">
        <f>M6</f>
        <v>0</v>
      </c>
      <c r="I6" s="29"/>
      <c r="K6" s="112" t="s">
        <v>9</v>
      </c>
      <c r="L6" s="113"/>
      <c r="M6" s="10">
        <f>IF($B$3="Вольно-Надежденское",U13,IF($B$3="Артем",U14,IF($B$3="Уссурийск",U15,IF($B$3="Покровка (Октяб.район)",#REF!,IF($B$3="Хороль",#REF!,IF($B$3="Михайловка",#REF!,IF($B$3="Анучино",U16,IF($B$3="Арсеньев",U17,IF($B$3="Чугуевка",U18,IF($B$3="Кавалерово",U19,IF($B$3="Дальнегорск",U20,IF($B$3="Большой Камень",U21,IF($B$3="Фокино",U22,IF($B$3="Находка",U23,IF($B$3="Партизанск",U24,IF($B$3="Врангель",U25,IF($B$3="Сибирцево",U26,IF($B$3="Черниговка",U27,IF($B$3="Спасск-Дальний",U28,IF($B$3="Горные ключи",U29,IF($B$3="Кировский",U30,IF($B$3="Лесозаводск",U31,IF($B$3="Дальнереченск",U32,IF($B$3="Лучегорск",U33,IF($B$3="Славянка",U34,0)))))))))))))))))))))))))</f>
        <v>0</v>
      </c>
      <c r="N6" s="20"/>
      <c r="O6" s="20"/>
      <c r="P6" s="20"/>
      <c r="Q6" s="20"/>
      <c r="R6" s="20"/>
      <c r="S6" s="20"/>
      <c r="T6" s="20"/>
    </row>
    <row r="7" spans="1:24" s="3" customFormat="1" ht="15.75" thickBot="1">
      <c r="B7" s="112" t="s">
        <v>10</v>
      </c>
      <c r="C7" s="113"/>
      <c r="D7" s="10">
        <f>IF($H$3="НУЖНА",$M$7,0)</f>
        <v>0</v>
      </c>
      <c r="I7" s="29"/>
      <c r="K7" s="112" t="s">
        <v>10</v>
      </c>
      <c r="L7" s="113"/>
      <c r="M7" s="10">
        <f>IF($B$3="Вольно-Надежденское",O13,IF($B$3="Артем",O14,IF($B$3="Уссурийск",O15,IF($B$3="Покровка (Октяб.район)",#REF!,IF($B$3="Хороль",#REF!,IF($B$3="Михайловка",#REF!,IF($B$3="Анучино",O16,IF($B$3="Арсеньев",O17,IF($B$3="Чугуевка",O18,IF($B$3="Кавалерово",O19,IF($B$3="Дальнегорск",O20,IF($B$3="Большой Камень",O21,IF($B$3="Фокино",O22,IF($B$3="Находка",O23,IF($B$3="Партизанск",O24,IF($B$3="Врангель",O25,IF($B$3="Сибирцево",O26,IF($B$3="Черниговка",O27,IF($B$3="Спасск-Дальний",O28,IF($B$3="Горные ключи",O29,IF($B$3="Кировский",O30,IF($B$3="Лесозаводск",O31,IF($B$3="Дальнереченск",O32,IF($B$3="Лучегорск",O33,IF($B$3="Славянка",O34,0)))))))))))))))))))))))))</f>
        <v>0</v>
      </c>
      <c r="N7" s="20"/>
      <c r="O7" s="20"/>
      <c r="P7" s="20"/>
      <c r="Q7" s="20"/>
      <c r="R7" s="20"/>
      <c r="S7" s="20"/>
      <c r="T7" s="20"/>
    </row>
    <row r="8" spans="1:24" s="3" customFormat="1" ht="31.5" customHeight="1" thickBot="1">
      <c r="B8" s="11" t="s">
        <v>11</v>
      </c>
      <c r="C8" s="12">
        <f>D5+D6+D7</f>
        <v>0</v>
      </c>
      <c r="D8" s="13" t="s">
        <v>12</v>
      </c>
      <c r="I8" s="29"/>
      <c r="K8" s="31" t="s">
        <v>13</v>
      </c>
      <c r="L8" s="32">
        <v>60</v>
      </c>
      <c r="M8" s="20"/>
      <c r="N8" s="20"/>
      <c r="O8" s="20"/>
      <c r="P8" s="20"/>
      <c r="Q8" s="20"/>
      <c r="R8" s="20"/>
      <c r="S8" s="20"/>
      <c r="T8" s="20"/>
    </row>
    <row r="9" spans="1:24" s="3" customFormat="1" ht="16.5" customHeight="1" thickBot="1">
      <c r="B9" s="77" t="s">
        <v>88</v>
      </c>
      <c r="C9" s="14"/>
      <c r="D9" s="15"/>
      <c r="E9" s="15"/>
      <c r="F9" s="15"/>
      <c r="G9" s="15"/>
      <c r="H9" s="15"/>
      <c r="I9" s="33"/>
      <c r="J9" s="15"/>
      <c r="K9" s="34"/>
      <c r="L9" s="35"/>
      <c r="M9" s="36"/>
      <c r="N9" s="36"/>
      <c r="O9" s="36"/>
      <c r="P9" s="36"/>
      <c r="Q9" s="36"/>
      <c r="R9" s="36"/>
      <c r="S9" s="36"/>
      <c r="T9" s="36"/>
      <c r="U9" s="15"/>
      <c r="V9" s="15"/>
      <c r="W9" s="15"/>
      <c r="X9" s="15"/>
    </row>
    <row r="10" spans="1:24" s="3" customFormat="1" ht="15.75" thickTop="1">
      <c r="I10" s="29"/>
      <c r="K10" s="41" t="s">
        <v>86</v>
      </c>
      <c r="L10" s="37">
        <v>200</v>
      </c>
      <c r="M10" s="20"/>
      <c r="N10" s="20"/>
      <c r="O10" s="20"/>
      <c r="P10" s="20"/>
      <c r="Q10" s="20"/>
      <c r="R10" s="20"/>
      <c r="S10" s="20"/>
      <c r="T10" s="20"/>
    </row>
    <row r="11" spans="1:24" s="3" customFormat="1" ht="15.75" thickBot="1">
      <c r="B11" s="16" t="s">
        <v>14</v>
      </c>
      <c r="I11" s="29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4" s="3" customFormat="1" ht="49.5" customHeight="1" thickBot="1">
      <c r="B12" s="49" t="s">
        <v>15</v>
      </c>
      <c r="C12" s="56" t="s">
        <v>16</v>
      </c>
      <c r="D12" s="57" t="s">
        <v>17</v>
      </c>
      <c r="E12" s="57" t="s">
        <v>18</v>
      </c>
      <c r="F12" s="57" t="s">
        <v>19</v>
      </c>
      <c r="G12" s="57" t="s">
        <v>20</v>
      </c>
      <c r="H12" s="58" t="s">
        <v>87</v>
      </c>
      <c r="I12" s="59" t="s">
        <v>21</v>
      </c>
      <c r="J12" s="60"/>
      <c r="K12" s="44" t="s">
        <v>22</v>
      </c>
      <c r="L12" s="44" t="s">
        <v>23</v>
      </c>
      <c r="M12" s="44" t="s">
        <v>24</v>
      </c>
      <c r="N12" s="44" t="s">
        <v>25</v>
      </c>
      <c r="O12" s="44" t="s">
        <v>26</v>
      </c>
      <c r="P12" s="44" t="s">
        <v>27</v>
      </c>
      <c r="Q12" s="44" t="s">
        <v>28</v>
      </c>
      <c r="R12" s="61" t="s">
        <v>29</v>
      </c>
      <c r="S12" s="61" t="s">
        <v>30</v>
      </c>
      <c r="T12" s="44" t="s">
        <v>31</v>
      </c>
      <c r="U12" s="61" t="s">
        <v>32</v>
      </c>
      <c r="V12" s="62"/>
      <c r="W12" s="60"/>
      <c r="X12" s="63" t="s">
        <v>33</v>
      </c>
    </row>
    <row r="13" spans="1:24" s="3" customFormat="1">
      <c r="B13" s="50" t="s">
        <v>34</v>
      </c>
      <c r="C13" s="78">
        <v>700</v>
      </c>
      <c r="D13" s="79">
        <v>850</v>
      </c>
      <c r="E13" s="80">
        <v>900</v>
      </c>
      <c r="F13" s="80">
        <v>900</v>
      </c>
      <c r="G13" s="80">
        <v>1300</v>
      </c>
      <c r="H13" s="81">
        <v>7</v>
      </c>
      <c r="I13" s="68" t="s">
        <v>52</v>
      </c>
      <c r="J13" s="45"/>
      <c r="K13" s="64">
        <f>$C$3</f>
        <v>0</v>
      </c>
      <c r="L13" s="64">
        <f>$D$3</f>
        <v>0</v>
      </c>
      <c r="M13" s="64">
        <f t="shared" ref="M13:M34" si="0">$D$3*$L$10</f>
        <v>0</v>
      </c>
      <c r="N13" s="64">
        <f>IF($E$3="ДА",ROUNDUP($D$3,0),$D$3)</f>
        <v>0</v>
      </c>
      <c r="O13" s="64">
        <f t="shared" ref="O13:O34" si="1">IF(R13&lt;0.1,0,IF(R13&lt;6,$C$38,IF(R13&lt;21,$D$38,IF(R13&lt;41,$E$38,IF(R13&lt;61,$F$38,IF(R13&lt;101,$G$38,IF(R13&lt;301,$H$38,IF(R13&lt;501,$I$38,IF(R13&lt;=800,$X$38,$Y$38)))))))))</f>
        <v>0</v>
      </c>
      <c r="P13" s="64">
        <f t="shared" ref="P13:P34" si="2">IF(R13&lt;0.1,0,IF(R13&lt;6,$C$42,IF(R13&lt;21,$D$42,IF(R13&lt;41,$E$42,IF(R13&lt;61,$F$42,IF(R13&lt;101,$G$42,IF(R13&lt;301,$H$42,IF(R13&lt;501,$I$42,IF(R13&lt;=800,$X$42,$Y$42)))))))))</f>
        <v>0</v>
      </c>
      <c r="Q13" s="64">
        <f>N13*$L$10</f>
        <v>0</v>
      </c>
      <c r="R13" s="64">
        <f>MAX(K13,M13,Q13)</f>
        <v>0</v>
      </c>
      <c r="S13" s="64">
        <f>IF(R13&lt;6,C13,IF(R13&lt;21,D13,IF(R13&lt;41,E13,IF(R13&lt;61,F13,IF(R13&lt;=100,G13,R13*H13+(G13-H13*100))))))</f>
        <v>700</v>
      </c>
      <c r="T13" s="64">
        <f t="shared" ref="T13:T34" si="3">$F$3*2*$L$8</f>
        <v>0</v>
      </c>
      <c r="U13" s="65">
        <f>S13+T13</f>
        <v>700</v>
      </c>
      <c r="V13" s="45"/>
      <c r="W13" s="45"/>
      <c r="X13" s="66" t="s">
        <v>98</v>
      </c>
    </row>
    <row r="14" spans="1:24" s="3" customFormat="1" ht="15.75" thickBot="1">
      <c r="B14" s="51" t="s">
        <v>36</v>
      </c>
      <c r="C14" s="82">
        <v>700</v>
      </c>
      <c r="D14" s="83">
        <v>850</v>
      </c>
      <c r="E14" s="84">
        <v>900</v>
      </c>
      <c r="F14" s="84">
        <v>900</v>
      </c>
      <c r="G14" s="84">
        <v>1300</v>
      </c>
      <c r="H14" s="85">
        <v>7</v>
      </c>
      <c r="I14" s="70" t="s">
        <v>52</v>
      </c>
      <c r="J14" s="45"/>
      <c r="K14" s="64">
        <f t="shared" ref="K14:K34" si="4">$C$3</f>
        <v>0</v>
      </c>
      <c r="L14" s="64">
        <f t="shared" ref="L14:L34" si="5">$D$3</f>
        <v>0</v>
      </c>
      <c r="M14" s="64">
        <f t="shared" si="0"/>
        <v>0</v>
      </c>
      <c r="N14" s="64">
        <f t="shared" ref="N14:N34" si="6">IF($E$3="ДА",ROUNDUP($D$3,0),$D$3)</f>
        <v>0</v>
      </c>
      <c r="O14" s="64">
        <f t="shared" si="1"/>
        <v>0</v>
      </c>
      <c r="P14" s="64">
        <f t="shared" si="2"/>
        <v>0</v>
      </c>
      <c r="Q14" s="64">
        <f t="shared" ref="Q14:Q34" si="7">N14*$L$10</f>
        <v>0</v>
      </c>
      <c r="R14" s="64">
        <f t="shared" ref="R14:R34" si="8">MAX(K14,M14,Q14)</f>
        <v>0</v>
      </c>
      <c r="S14" s="64">
        <f t="shared" ref="S14:S34" si="9">IF(R14&lt;6,C14,IF(R14&lt;21,D14,IF(R14&lt;41,E14,IF(R14&lt;61,F14,IF(R14&lt;=100,G14,R14*H14+(G14-H14*100))))))</f>
        <v>700</v>
      </c>
      <c r="T14" s="64">
        <f t="shared" si="3"/>
        <v>0</v>
      </c>
      <c r="U14" s="65">
        <f t="shared" ref="U14:U34" si="10">S14+T14</f>
        <v>700</v>
      </c>
      <c r="V14" s="45"/>
      <c r="W14" s="45"/>
      <c r="X14" s="67" t="s">
        <v>98</v>
      </c>
    </row>
    <row r="15" spans="1:24" s="3" customFormat="1">
      <c r="B15" s="50" t="s">
        <v>4</v>
      </c>
      <c r="C15" s="78">
        <v>1000</v>
      </c>
      <c r="D15" s="79">
        <v>1250</v>
      </c>
      <c r="E15" s="80">
        <v>1250</v>
      </c>
      <c r="F15" s="80">
        <v>1300</v>
      </c>
      <c r="G15" s="80">
        <v>1300</v>
      </c>
      <c r="H15" s="86">
        <v>6.8</v>
      </c>
      <c r="I15" s="76" t="s">
        <v>52</v>
      </c>
      <c r="J15" s="45"/>
      <c r="K15" s="64">
        <f t="shared" si="4"/>
        <v>0</v>
      </c>
      <c r="L15" s="64">
        <f t="shared" si="5"/>
        <v>0</v>
      </c>
      <c r="M15" s="64">
        <f t="shared" si="0"/>
        <v>0</v>
      </c>
      <c r="N15" s="64">
        <f t="shared" si="6"/>
        <v>0</v>
      </c>
      <c r="O15" s="64">
        <f t="shared" si="1"/>
        <v>0</v>
      </c>
      <c r="P15" s="64">
        <f t="shared" si="2"/>
        <v>0</v>
      </c>
      <c r="Q15" s="64">
        <f t="shared" si="7"/>
        <v>0</v>
      </c>
      <c r="R15" s="64">
        <f t="shared" si="8"/>
        <v>0</v>
      </c>
      <c r="S15" s="64">
        <f t="shared" si="9"/>
        <v>1000</v>
      </c>
      <c r="T15" s="64">
        <f t="shared" si="3"/>
        <v>0</v>
      </c>
      <c r="U15" s="65">
        <f t="shared" si="10"/>
        <v>1000</v>
      </c>
      <c r="V15" s="45"/>
      <c r="W15" s="45"/>
      <c r="X15" s="107" t="s">
        <v>97</v>
      </c>
    </row>
    <row r="16" spans="1:24" s="3" customFormat="1">
      <c r="B16" s="52" t="s">
        <v>39</v>
      </c>
      <c r="C16" s="87">
        <v>1300</v>
      </c>
      <c r="D16" s="88">
        <v>1700</v>
      </c>
      <c r="E16" s="89">
        <v>1800</v>
      </c>
      <c r="F16" s="89">
        <v>2000</v>
      </c>
      <c r="G16" s="89">
        <v>2000</v>
      </c>
      <c r="H16" s="90">
        <v>15</v>
      </c>
      <c r="I16" s="69" t="s">
        <v>52</v>
      </c>
      <c r="J16" s="45"/>
      <c r="K16" s="64">
        <f t="shared" si="4"/>
        <v>0</v>
      </c>
      <c r="L16" s="64">
        <f t="shared" si="5"/>
        <v>0</v>
      </c>
      <c r="M16" s="64">
        <f t="shared" si="0"/>
        <v>0</v>
      </c>
      <c r="N16" s="64">
        <f t="shared" si="6"/>
        <v>0</v>
      </c>
      <c r="O16" s="64">
        <f t="shared" si="1"/>
        <v>0</v>
      </c>
      <c r="P16" s="64">
        <f t="shared" si="2"/>
        <v>0</v>
      </c>
      <c r="Q16" s="64">
        <f t="shared" si="7"/>
        <v>0</v>
      </c>
      <c r="R16" s="64">
        <f t="shared" si="8"/>
        <v>0</v>
      </c>
      <c r="S16" s="64">
        <f t="shared" si="9"/>
        <v>1300</v>
      </c>
      <c r="T16" s="64">
        <f t="shared" si="3"/>
        <v>0</v>
      </c>
      <c r="U16" s="65">
        <f t="shared" si="10"/>
        <v>1300</v>
      </c>
      <c r="V16" s="45"/>
      <c r="W16" s="45"/>
      <c r="X16" s="108" t="s">
        <v>97</v>
      </c>
    </row>
    <row r="17" spans="2:24" s="3" customFormat="1">
      <c r="B17" s="53" t="s">
        <v>40</v>
      </c>
      <c r="C17" s="91">
        <v>1300</v>
      </c>
      <c r="D17" s="92">
        <v>1700</v>
      </c>
      <c r="E17" s="93">
        <v>1800</v>
      </c>
      <c r="F17" s="93">
        <v>2000</v>
      </c>
      <c r="G17" s="93">
        <v>2000</v>
      </c>
      <c r="H17" s="94">
        <v>15</v>
      </c>
      <c r="I17" s="71" t="s">
        <v>52</v>
      </c>
      <c r="J17" s="45"/>
      <c r="K17" s="64">
        <f t="shared" si="4"/>
        <v>0</v>
      </c>
      <c r="L17" s="64">
        <f t="shared" si="5"/>
        <v>0</v>
      </c>
      <c r="M17" s="64">
        <f t="shared" si="0"/>
        <v>0</v>
      </c>
      <c r="N17" s="64">
        <f t="shared" si="6"/>
        <v>0</v>
      </c>
      <c r="O17" s="64">
        <f t="shared" si="1"/>
        <v>0</v>
      </c>
      <c r="P17" s="64">
        <f t="shared" si="2"/>
        <v>0</v>
      </c>
      <c r="Q17" s="64">
        <f t="shared" si="7"/>
        <v>0</v>
      </c>
      <c r="R17" s="64">
        <f t="shared" si="8"/>
        <v>0</v>
      </c>
      <c r="S17" s="64">
        <f t="shared" si="9"/>
        <v>1300</v>
      </c>
      <c r="T17" s="64">
        <f t="shared" si="3"/>
        <v>0</v>
      </c>
      <c r="U17" s="65">
        <f t="shared" si="10"/>
        <v>1300</v>
      </c>
      <c r="V17" s="45"/>
      <c r="W17" s="45"/>
      <c r="X17" s="109" t="s">
        <v>97</v>
      </c>
    </row>
    <row r="18" spans="2:24" s="3" customFormat="1">
      <c r="B18" s="53" t="s">
        <v>41</v>
      </c>
      <c r="C18" s="91">
        <v>1850</v>
      </c>
      <c r="D18" s="92">
        <v>1850</v>
      </c>
      <c r="E18" s="92">
        <v>1850</v>
      </c>
      <c r="F18" s="92">
        <v>2400</v>
      </c>
      <c r="G18" s="92">
        <v>2400</v>
      </c>
      <c r="H18" s="95">
        <v>19</v>
      </c>
      <c r="I18" s="70" t="s">
        <v>42</v>
      </c>
      <c r="J18" s="45"/>
      <c r="K18" s="64">
        <f t="shared" si="4"/>
        <v>0</v>
      </c>
      <c r="L18" s="64">
        <f t="shared" si="5"/>
        <v>0</v>
      </c>
      <c r="M18" s="64">
        <f t="shared" si="0"/>
        <v>0</v>
      </c>
      <c r="N18" s="64">
        <f t="shared" si="6"/>
        <v>0</v>
      </c>
      <c r="O18" s="64">
        <f t="shared" si="1"/>
        <v>0</v>
      </c>
      <c r="P18" s="64">
        <f t="shared" si="2"/>
        <v>0</v>
      </c>
      <c r="Q18" s="64">
        <f t="shared" si="7"/>
        <v>0</v>
      </c>
      <c r="R18" s="64">
        <f t="shared" si="8"/>
        <v>0</v>
      </c>
      <c r="S18" s="64">
        <f t="shared" si="9"/>
        <v>1850</v>
      </c>
      <c r="T18" s="64">
        <f t="shared" si="3"/>
        <v>0</v>
      </c>
      <c r="U18" s="65">
        <f t="shared" si="10"/>
        <v>1850</v>
      </c>
      <c r="V18" s="45"/>
      <c r="W18" s="45"/>
      <c r="X18" s="70" t="s">
        <v>43</v>
      </c>
    </row>
    <row r="19" spans="2:24" s="3" customFormat="1">
      <c r="B19" s="53" t="s">
        <v>44</v>
      </c>
      <c r="C19" s="91">
        <v>1400</v>
      </c>
      <c r="D19" s="92">
        <v>1900</v>
      </c>
      <c r="E19" s="93">
        <v>1900</v>
      </c>
      <c r="F19" s="93">
        <v>2500</v>
      </c>
      <c r="G19" s="93">
        <v>2500</v>
      </c>
      <c r="H19" s="95">
        <v>17</v>
      </c>
      <c r="I19" s="70" t="s">
        <v>42</v>
      </c>
      <c r="J19" s="45"/>
      <c r="K19" s="64">
        <f t="shared" si="4"/>
        <v>0</v>
      </c>
      <c r="L19" s="64">
        <f t="shared" si="5"/>
        <v>0</v>
      </c>
      <c r="M19" s="64">
        <f t="shared" si="0"/>
        <v>0</v>
      </c>
      <c r="N19" s="64">
        <f t="shared" si="6"/>
        <v>0</v>
      </c>
      <c r="O19" s="64">
        <f t="shared" si="1"/>
        <v>0</v>
      </c>
      <c r="P19" s="64">
        <f t="shared" si="2"/>
        <v>0</v>
      </c>
      <c r="Q19" s="64">
        <f t="shared" si="7"/>
        <v>0</v>
      </c>
      <c r="R19" s="64">
        <f t="shared" si="8"/>
        <v>0</v>
      </c>
      <c r="S19" s="64">
        <f t="shared" si="9"/>
        <v>1400</v>
      </c>
      <c r="T19" s="64">
        <f t="shared" si="3"/>
        <v>0</v>
      </c>
      <c r="U19" s="65">
        <f t="shared" si="10"/>
        <v>1400</v>
      </c>
      <c r="V19" s="45"/>
      <c r="W19" s="45"/>
      <c r="X19" s="70" t="s">
        <v>43</v>
      </c>
    </row>
    <row r="20" spans="2:24" s="3" customFormat="1" ht="15.75" thickBot="1">
      <c r="B20" s="54" t="s">
        <v>45</v>
      </c>
      <c r="C20" s="96">
        <v>1400</v>
      </c>
      <c r="D20" s="97">
        <v>1800</v>
      </c>
      <c r="E20" s="98">
        <v>1950</v>
      </c>
      <c r="F20" s="98">
        <v>2500</v>
      </c>
      <c r="G20" s="98">
        <v>2500</v>
      </c>
      <c r="H20" s="99">
        <v>17.2</v>
      </c>
      <c r="I20" s="72" t="s">
        <v>42</v>
      </c>
      <c r="J20" s="45"/>
      <c r="K20" s="64">
        <f t="shared" si="4"/>
        <v>0</v>
      </c>
      <c r="L20" s="64">
        <f t="shared" si="5"/>
        <v>0</v>
      </c>
      <c r="M20" s="64">
        <f t="shared" si="0"/>
        <v>0</v>
      </c>
      <c r="N20" s="64">
        <f t="shared" si="6"/>
        <v>0</v>
      </c>
      <c r="O20" s="64">
        <f t="shared" si="1"/>
        <v>0</v>
      </c>
      <c r="P20" s="64">
        <f t="shared" si="2"/>
        <v>0</v>
      </c>
      <c r="Q20" s="64">
        <f t="shared" si="7"/>
        <v>0</v>
      </c>
      <c r="R20" s="64">
        <f t="shared" si="8"/>
        <v>0</v>
      </c>
      <c r="S20" s="64">
        <f t="shared" si="9"/>
        <v>1400</v>
      </c>
      <c r="T20" s="64">
        <f t="shared" si="3"/>
        <v>0</v>
      </c>
      <c r="U20" s="65">
        <f t="shared" si="10"/>
        <v>1400</v>
      </c>
      <c r="V20" s="45"/>
      <c r="W20" s="45"/>
      <c r="X20" s="72" t="s">
        <v>43</v>
      </c>
    </row>
    <row r="21" spans="2:24" s="3" customFormat="1">
      <c r="B21" s="50" t="s">
        <v>46</v>
      </c>
      <c r="C21" s="78">
        <v>1250</v>
      </c>
      <c r="D21" s="79">
        <v>1250</v>
      </c>
      <c r="E21" s="80">
        <v>1250</v>
      </c>
      <c r="F21" s="80">
        <v>1250</v>
      </c>
      <c r="G21" s="80">
        <v>1250</v>
      </c>
      <c r="H21" s="81">
        <v>11</v>
      </c>
      <c r="I21" s="68" t="s">
        <v>37</v>
      </c>
      <c r="J21" s="45"/>
      <c r="K21" s="64">
        <f t="shared" si="4"/>
        <v>0</v>
      </c>
      <c r="L21" s="64">
        <f t="shared" si="5"/>
        <v>0</v>
      </c>
      <c r="M21" s="64">
        <f t="shared" si="0"/>
        <v>0</v>
      </c>
      <c r="N21" s="64">
        <f t="shared" si="6"/>
        <v>0</v>
      </c>
      <c r="O21" s="64">
        <f t="shared" si="1"/>
        <v>0</v>
      </c>
      <c r="P21" s="64">
        <f t="shared" si="2"/>
        <v>0</v>
      </c>
      <c r="Q21" s="64">
        <f t="shared" si="7"/>
        <v>0</v>
      </c>
      <c r="R21" s="64">
        <f t="shared" si="8"/>
        <v>0</v>
      </c>
      <c r="S21" s="64">
        <f t="shared" si="9"/>
        <v>1250</v>
      </c>
      <c r="T21" s="64">
        <f t="shared" si="3"/>
        <v>0</v>
      </c>
      <c r="U21" s="65">
        <f t="shared" si="10"/>
        <v>1250</v>
      </c>
      <c r="V21" s="45"/>
      <c r="W21" s="45"/>
      <c r="X21" s="68" t="s">
        <v>35</v>
      </c>
    </row>
    <row r="22" spans="2:24" s="3" customFormat="1">
      <c r="B22" s="53" t="s">
        <v>47</v>
      </c>
      <c r="C22" s="91">
        <v>1500</v>
      </c>
      <c r="D22" s="92">
        <v>1500</v>
      </c>
      <c r="E22" s="93">
        <v>1500</v>
      </c>
      <c r="F22" s="93">
        <v>1600</v>
      </c>
      <c r="G22" s="93">
        <v>1700</v>
      </c>
      <c r="H22" s="94">
        <v>14</v>
      </c>
      <c r="I22" s="70" t="s">
        <v>37</v>
      </c>
      <c r="J22" s="45"/>
      <c r="K22" s="64">
        <f t="shared" si="4"/>
        <v>0</v>
      </c>
      <c r="L22" s="64">
        <f t="shared" si="5"/>
        <v>0</v>
      </c>
      <c r="M22" s="64">
        <f t="shared" si="0"/>
        <v>0</v>
      </c>
      <c r="N22" s="64">
        <f t="shared" si="6"/>
        <v>0</v>
      </c>
      <c r="O22" s="64">
        <f t="shared" si="1"/>
        <v>0</v>
      </c>
      <c r="P22" s="64">
        <f t="shared" si="2"/>
        <v>0</v>
      </c>
      <c r="Q22" s="64">
        <f t="shared" si="7"/>
        <v>0</v>
      </c>
      <c r="R22" s="64">
        <f t="shared" si="8"/>
        <v>0</v>
      </c>
      <c r="S22" s="64">
        <f t="shared" si="9"/>
        <v>1500</v>
      </c>
      <c r="T22" s="64">
        <f t="shared" si="3"/>
        <v>0</v>
      </c>
      <c r="U22" s="65">
        <f t="shared" si="10"/>
        <v>1500</v>
      </c>
      <c r="V22" s="45"/>
      <c r="W22" s="45"/>
      <c r="X22" s="70" t="s">
        <v>35</v>
      </c>
    </row>
    <row r="23" spans="2:24" s="3" customFormat="1">
      <c r="B23" s="53" t="s">
        <v>48</v>
      </c>
      <c r="C23" s="91">
        <v>650</v>
      </c>
      <c r="D23" s="92">
        <v>650</v>
      </c>
      <c r="E23" s="93">
        <v>550</v>
      </c>
      <c r="F23" s="93">
        <v>700</v>
      </c>
      <c r="G23" s="93">
        <v>700</v>
      </c>
      <c r="H23" s="94">
        <v>6.3</v>
      </c>
      <c r="I23" s="70" t="s">
        <v>37</v>
      </c>
      <c r="J23" s="45"/>
      <c r="K23" s="64">
        <f t="shared" si="4"/>
        <v>0</v>
      </c>
      <c r="L23" s="64">
        <f t="shared" si="5"/>
        <v>0</v>
      </c>
      <c r="M23" s="64">
        <f t="shared" si="0"/>
        <v>0</v>
      </c>
      <c r="N23" s="64">
        <f t="shared" si="6"/>
        <v>0</v>
      </c>
      <c r="O23" s="64">
        <f t="shared" si="1"/>
        <v>0</v>
      </c>
      <c r="P23" s="64">
        <f t="shared" si="2"/>
        <v>0</v>
      </c>
      <c r="Q23" s="64">
        <f t="shared" si="7"/>
        <v>0</v>
      </c>
      <c r="R23" s="64">
        <f t="shared" si="8"/>
        <v>0</v>
      </c>
      <c r="S23" s="64">
        <f t="shared" si="9"/>
        <v>650</v>
      </c>
      <c r="T23" s="64">
        <f t="shared" si="3"/>
        <v>0</v>
      </c>
      <c r="U23" s="65">
        <f t="shared" si="10"/>
        <v>650</v>
      </c>
      <c r="V23" s="45"/>
      <c r="W23" s="45"/>
      <c r="X23" s="70" t="s">
        <v>35</v>
      </c>
    </row>
    <row r="24" spans="2:24" s="3" customFormat="1">
      <c r="B24" s="53" t="s">
        <v>49</v>
      </c>
      <c r="C24" s="91">
        <v>1050</v>
      </c>
      <c r="D24" s="92">
        <v>1850</v>
      </c>
      <c r="E24" s="93">
        <v>2100</v>
      </c>
      <c r="F24" s="93">
        <v>2300</v>
      </c>
      <c r="G24" s="93">
        <v>4300</v>
      </c>
      <c r="H24" s="94">
        <v>16</v>
      </c>
      <c r="I24" s="70" t="s">
        <v>37</v>
      </c>
      <c r="J24" s="45"/>
      <c r="K24" s="64">
        <f t="shared" si="4"/>
        <v>0</v>
      </c>
      <c r="L24" s="64">
        <f t="shared" si="5"/>
        <v>0</v>
      </c>
      <c r="M24" s="64">
        <f t="shared" si="0"/>
        <v>0</v>
      </c>
      <c r="N24" s="64">
        <f t="shared" si="6"/>
        <v>0</v>
      </c>
      <c r="O24" s="64">
        <f t="shared" si="1"/>
        <v>0</v>
      </c>
      <c r="P24" s="64">
        <f t="shared" si="2"/>
        <v>0</v>
      </c>
      <c r="Q24" s="64">
        <f t="shared" si="7"/>
        <v>0</v>
      </c>
      <c r="R24" s="64">
        <f t="shared" si="8"/>
        <v>0</v>
      </c>
      <c r="S24" s="64">
        <f t="shared" si="9"/>
        <v>1050</v>
      </c>
      <c r="T24" s="64">
        <f t="shared" si="3"/>
        <v>0</v>
      </c>
      <c r="U24" s="65">
        <f t="shared" si="10"/>
        <v>1050</v>
      </c>
      <c r="V24" s="45"/>
      <c r="W24" s="45"/>
      <c r="X24" s="70" t="s">
        <v>35</v>
      </c>
    </row>
    <row r="25" spans="2:24" s="3" customFormat="1" ht="15.75" thickBot="1">
      <c r="B25" s="51" t="s">
        <v>50</v>
      </c>
      <c r="C25" s="82">
        <v>1950</v>
      </c>
      <c r="D25" s="83">
        <v>1950</v>
      </c>
      <c r="E25" s="83">
        <v>2000</v>
      </c>
      <c r="F25" s="83">
        <v>2500</v>
      </c>
      <c r="G25" s="83">
        <v>2700</v>
      </c>
      <c r="H25" s="100">
        <v>14</v>
      </c>
      <c r="I25" s="73" t="s">
        <v>37</v>
      </c>
      <c r="J25" s="45"/>
      <c r="K25" s="64">
        <f t="shared" si="4"/>
        <v>0</v>
      </c>
      <c r="L25" s="64">
        <f t="shared" si="5"/>
        <v>0</v>
      </c>
      <c r="M25" s="64">
        <f t="shared" si="0"/>
        <v>0</v>
      </c>
      <c r="N25" s="64">
        <f t="shared" si="6"/>
        <v>0</v>
      </c>
      <c r="O25" s="64">
        <f t="shared" si="1"/>
        <v>0</v>
      </c>
      <c r="P25" s="64">
        <f t="shared" si="2"/>
        <v>0</v>
      </c>
      <c r="Q25" s="64">
        <f t="shared" si="7"/>
        <v>0</v>
      </c>
      <c r="R25" s="64">
        <f t="shared" si="8"/>
        <v>0</v>
      </c>
      <c r="S25" s="64">
        <f t="shared" si="9"/>
        <v>1950</v>
      </c>
      <c r="T25" s="64">
        <f t="shared" si="3"/>
        <v>0</v>
      </c>
      <c r="U25" s="65">
        <f t="shared" si="10"/>
        <v>1950</v>
      </c>
      <c r="V25" s="45"/>
      <c r="W25" s="45"/>
      <c r="X25" s="73" t="s">
        <v>35</v>
      </c>
    </row>
    <row r="26" spans="2:24" s="3" customFormat="1">
      <c r="B26" s="50" t="s">
        <v>51</v>
      </c>
      <c r="C26" s="78">
        <v>1800</v>
      </c>
      <c r="D26" s="79">
        <v>2400</v>
      </c>
      <c r="E26" s="80">
        <v>2600</v>
      </c>
      <c r="F26" s="80">
        <v>2900</v>
      </c>
      <c r="G26" s="80">
        <v>3700</v>
      </c>
      <c r="H26" s="101">
        <v>19</v>
      </c>
      <c r="I26" s="68" t="s">
        <v>52</v>
      </c>
      <c r="J26" s="45"/>
      <c r="K26" s="64">
        <f t="shared" si="4"/>
        <v>0</v>
      </c>
      <c r="L26" s="64">
        <f t="shared" si="5"/>
        <v>0</v>
      </c>
      <c r="M26" s="64">
        <f t="shared" si="0"/>
        <v>0</v>
      </c>
      <c r="N26" s="64">
        <f t="shared" si="6"/>
        <v>0</v>
      </c>
      <c r="O26" s="64">
        <f t="shared" si="1"/>
        <v>0</v>
      </c>
      <c r="P26" s="64">
        <f t="shared" si="2"/>
        <v>0</v>
      </c>
      <c r="Q26" s="64">
        <f t="shared" si="7"/>
        <v>0</v>
      </c>
      <c r="R26" s="64">
        <f t="shared" si="8"/>
        <v>0</v>
      </c>
      <c r="S26" s="64">
        <f t="shared" si="9"/>
        <v>1800</v>
      </c>
      <c r="T26" s="64">
        <f t="shared" si="3"/>
        <v>0</v>
      </c>
      <c r="U26" s="65">
        <f t="shared" si="10"/>
        <v>1800</v>
      </c>
      <c r="V26" s="45"/>
      <c r="W26" s="45"/>
      <c r="X26" s="66" t="s">
        <v>53</v>
      </c>
    </row>
    <row r="27" spans="2:24" s="3" customFormat="1">
      <c r="B27" s="53" t="s">
        <v>54</v>
      </c>
      <c r="C27" s="91">
        <v>1800</v>
      </c>
      <c r="D27" s="92">
        <v>2400</v>
      </c>
      <c r="E27" s="93">
        <v>2600</v>
      </c>
      <c r="F27" s="93">
        <v>2900</v>
      </c>
      <c r="G27" s="93">
        <v>3700</v>
      </c>
      <c r="H27" s="32">
        <v>19</v>
      </c>
      <c r="I27" s="70" t="s">
        <v>52</v>
      </c>
      <c r="J27" s="45"/>
      <c r="K27" s="64">
        <f t="shared" si="4"/>
        <v>0</v>
      </c>
      <c r="L27" s="64">
        <f t="shared" si="5"/>
        <v>0</v>
      </c>
      <c r="M27" s="64">
        <f t="shared" si="0"/>
        <v>0</v>
      </c>
      <c r="N27" s="64">
        <f t="shared" si="6"/>
        <v>0</v>
      </c>
      <c r="O27" s="64">
        <f t="shared" si="1"/>
        <v>0</v>
      </c>
      <c r="P27" s="64">
        <f t="shared" si="2"/>
        <v>0</v>
      </c>
      <c r="Q27" s="64">
        <f t="shared" si="7"/>
        <v>0</v>
      </c>
      <c r="R27" s="64">
        <f t="shared" si="8"/>
        <v>0</v>
      </c>
      <c r="S27" s="64">
        <f t="shared" si="9"/>
        <v>1800</v>
      </c>
      <c r="T27" s="64">
        <f t="shared" si="3"/>
        <v>0</v>
      </c>
      <c r="U27" s="65">
        <f t="shared" si="10"/>
        <v>1800</v>
      </c>
      <c r="V27" s="45"/>
      <c r="W27" s="45"/>
      <c r="X27" s="74" t="s">
        <v>53</v>
      </c>
    </row>
    <row r="28" spans="2:24" s="3" customFormat="1">
      <c r="B28" s="53" t="s">
        <v>55</v>
      </c>
      <c r="C28" s="91">
        <v>1200</v>
      </c>
      <c r="D28" s="92">
        <v>1600</v>
      </c>
      <c r="E28" s="93">
        <v>1700</v>
      </c>
      <c r="F28" s="93">
        <v>2000</v>
      </c>
      <c r="G28" s="93">
        <v>2100</v>
      </c>
      <c r="H28" s="32">
        <v>14.7</v>
      </c>
      <c r="I28" s="70" t="s">
        <v>52</v>
      </c>
      <c r="J28" s="45"/>
      <c r="K28" s="64">
        <f t="shared" si="4"/>
        <v>0</v>
      </c>
      <c r="L28" s="64">
        <f t="shared" si="5"/>
        <v>0</v>
      </c>
      <c r="M28" s="64">
        <f t="shared" si="0"/>
        <v>0</v>
      </c>
      <c r="N28" s="64">
        <f t="shared" si="6"/>
        <v>0</v>
      </c>
      <c r="O28" s="64">
        <f t="shared" si="1"/>
        <v>0</v>
      </c>
      <c r="P28" s="64">
        <f t="shared" si="2"/>
        <v>0</v>
      </c>
      <c r="Q28" s="64">
        <f t="shared" si="7"/>
        <v>0</v>
      </c>
      <c r="R28" s="64">
        <f t="shared" si="8"/>
        <v>0</v>
      </c>
      <c r="S28" s="64">
        <f t="shared" si="9"/>
        <v>1200</v>
      </c>
      <c r="T28" s="64">
        <f t="shared" si="3"/>
        <v>0</v>
      </c>
      <c r="U28" s="65">
        <f t="shared" si="10"/>
        <v>1200</v>
      </c>
      <c r="V28" s="45"/>
      <c r="W28" s="45"/>
      <c r="X28" s="74" t="s">
        <v>53</v>
      </c>
    </row>
    <row r="29" spans="2:24" s="3" customFormat="1">
      <c r="B29" s="53" t="s">
        <v>56</v>
      </c>
      <c r="C29" s="91">
        <v>1550</v>
      </c>
      <c r="D29" s="92">
        <v>1700</v>
      </c>
      <c r="E29" s="93">
        <v>1750</v>
      </c>
      <c r="F29" s="93">
        <v>2400</v>
      </c>
      <c r="G29" s="93">
        <v>2400</v>
      </c>
      <c r="H29" s="32">
        <v>16</v>
      </c>
      <c r="I29" s="70" t="s">
        <v>52</v>
      </c>
      <c r="J29" s="45"/>
      <c r="K29" s="64">
        <f t="shared" si="4"/>
        <v>0</v>
      </c>
      <c r="L29" s="64">
        <f t="shared" si="5"/>
        <v>0</v>
      </c>
      <c r="M29" s="64">
        <f t="shared" si="0"/>
        <v>0</v>
      </c>
      <c r="N29" s="64">
        <f t="shared" si="6"/>
        <v>0</v>
      </c>
      <c r="O29" s="64">
        <f t="shared" si="1"/>
        <v>0</v>
      </c>
      <c r="P29" s="64">
        <f t="shared" si="2"/>
        <v>0</v>
      </c>
      <c r="Q29" s="64">
        <f t="shared" si="7"/>
        <v>0</v>
      </c>
      <c r="R29" s="64">
        <f t="shared" si="8"/>
        <v>0</v>
      </c>
      <c r="S29" s="64">
        <f t="shared" si="9"/>
        <v>1550</v>
      </c>
      <c r="T29" s="64">
        <f t="shared" si="3"/>
        <v>0</v>
      </c>
      <c r="U29" s="65">
        <f t="shared" si="10"/>
        <v>1550</v>
      </c>
      <c r="V29" s="45"/>
      <c r="W29" s="45"/>
      <c r="X29" s="74" t="s">
        <v>53</v>
      </c>
    </row>
    <row r="30" spans="2:24" s="3" customFormat="1">
      <c r="B30" s="53" t="s">
        <v>57</v>
      </c>
      <c r="C30" s="91">
        <v>1550</v>
      </c>
      <c r="D30" s="92">
        <v>1700</v>
      </c>
      <c r="E30" s="93">
        <v>1750</v>
      </c>
      <c r="F30" s="93">
        <v>2400</v>
      </c>
      <c r="G30" s="93">
        <v>2400</v>
      </c>
      <c r="H30" s="32">
        <v>16</v>
      </c>
      <c r="I30" s="70" t="s">
        <v>52</v>
      </c>
      <c r="J30" s="45"/>
      <c r="K30" s="64">
        <f t="shared" si="4"/>
        <v>0</v>
      </c>
      <c r="L30" s="64">
        <f t="shared" si="5"/>
        <v>0</v>
      </c>
      <c r="M30" s="64">
        <f t="shared" si="0"/>
        <v>0</v>
      </c>
      <c r="N30" s="64">
        <f t="shared" si="6"/>
        <v>0</v>
      </c>
      <c r="O30" s="64">
        <f t="shared" si="1"/>
        <v>0</v>
      </c>
      <c r="P30" s="64">
        <f t="shared" si="2"/>
        <v>0</v>
      </c>
      <c r="Q30" s="64">
        <f t="shared" si="7"/>
        <v>0</v>
      </c>
      <c r="R30" s="64">
        <f t="shared" si="8"/>
        <v>0</v>
      </c>
      <c r="S30" s="64">
        <f t="shared" si="9"/>
        <v>1550</v>
      </c>
      <c r="T30" s="64">
        <f t="shared" si="3"/>
        <v>0</v>
      </c>
      <c r="U30" s="65">
        <f t="shared" si="10"/>
        <v>1550</v>
      </c>
      <c r="V30" s="45"/>
      <c r="W30" s="45"/>
      <c r="X30" s="74" t="s">
        <v>53</v>
      </c>
    </row>
    <row r="31" spans="2:24" s="3" customFormat="1">
      <c r="B31" s="53" t="s">
        <v>58</v>
      </c>
      <c r="C31" s="91">
        <v>1550</v>
      </c>
      <c r="D31" s="92">
        <v>1800</v>
      </c>
      <c r="E31" s="93">
        <v>1800</v>
      </c>
      <c r="F31" s="93">
        <v>2500</v>
      </c>
      <c r="G31" s="93">
        <v>2500</v>
      </c>
      <c r="H31" s="32">
        <v>17.2</v>
      </c>
      <c r="I31" s="70" t="s">
        <v>52</v>
      </c>
      <c r="J31" s="45"/>
      <c r="K31" s="64">
        <f t="shared" si="4"/>
        <v>0</v>
      </c>
      <c r="L31" s="64">
        <f t="shared" si="5"/>
        <v>0</v>
      </c>
      <c r="M31" s="64">
        <f t="shared" si="0"/>
        <v>0</v>
      </c>
      <c r="N31" s="64">
        <f t="shared" si="6"/>
        <v>0</v>
      </c>
      <c r="O31" s="64">
        <f t="shared" si="1"/>
        <v>0</v>
      </c>
      <c r="P31" s="64">
        <f t="shared" si="2"/>
        <v>0</v>
      </c>
      <c r="Q31" s="64">
        <f t="shared" si="7"/>
        <v>0</v>
      </c>
      <c r="R31" s="64">
        <f t="shared" si="8"/>
        <v>0</v>
      </c>
      <c r="S31" s="64">
        <f t="shared" si="9"/>
        <v>1550</v>
      </c>
      <c r="T31" s="64">
        <f t="shared" si="3"/>
        <v>0</v>
      </c>
      <c r="U31" s="65">
        <f t="shared" si="10"/>
        <v>1550</v>
      </c>
      <c r="V31" s="45"/>
      <c r="W31" s="45"/>
      <c r="X31" s="74" t="s">
        <v>53</v>
      </c>
    </row>
    <row r="32" spans="2:24" s="3" customFormat="1">
      <c r="B32" s="53" t="s">
        <v>59</v>
      </c>
      <c r="C32" s="91">
        <v>1550</v>
      </c>
      <c r="D32" s="92">
        <v>1800</v>
      </c>
      <c r="E32" s="93">
        <v>1800</v>
      </c>
      <c r="F32" s="93">
        <v>2500</v>
      </c>
      <c r="G32" s="93">
        <v>2500</v>
      </c>
      <c r="H32" s="32">
        <v>17.2</v>
      </c>
      <c r="I32" s="70" t="s">
        <v>52</v>
      </c>
      <c r="J32" s="45"/>
      <c r="K32" s="64">
        <f t="shared" si="4"/>
        <v>0</v>
      </c>
      <c r="L32" s="64">
        <f t="shared" si="5"/>
        <v>0</v>
      </c>
      <c r="M32" s="64">
        <f t="shared" si="0"/>
        <v>0</v>
      </c>
      <c r="N32" s="64">
        <f t="shared" si="6"/>
        <v>0</v>
      </c>
      <c r="O32" s="64">
        <f t="shared" si="1"/>
        <v>0</v>
      </c>
      <c r="P32" s="64">
        <f t="shared" si="2"/>
        <v>0</v>
      </c>
      <c r="Q32" s="64">
        <f t="shared" si="7"/>
        <v>0</v>
      </c>
      <c r="R32" s="64">
        <f t="shared" si="8"/>
        <v>0</v>
      </c>
      <c r="S32" s="64">
        <f t="shared" si="9"/>
        <v>1550</v>
      </c>
      <c r="T32" s="64">
        <f t="shared" si="3"/>
        <v>0</v>
      </c>
      <c r="U32" s="65">
        <f t="shared" si="10"/>
        <v>1550</v>
      </c>
      <c r="V32" s="45"/>
      <c r="W32" s="45"/>
      <c r="X32" s="74" t="s">
        <v>53</v>
      </c>
    </row>
    <row r="33" spans="2:25" s="3" customFormat="1" ht="15.75" thickBot="1">
      <c r="B33" s="51" t="s">
        <v>60</v>
      </c>
      <c r="C33" s="82">
        <v>2100</v>
      </c>
      <c r="D33" s="83">
        <v>2400</v>
      </c>
      <c r="E33" s="84">
        <v>2500</v>
      </c>
      <c r="F33" s="84">
        <v>3200</v>
      </c>
      <c r="G33" s="84">
        <v>3300</v>
      </c>
      <c r="H33" s="102">
        <v>21.5</v>
      </c>
      <c r="I33" s="73" t="s">
        <v>52</v>
      </c>
      <c r="J33" s="45"/>
      <c r="K33" s="64">
        <f t="shared" si="4"/>
        <v>0</v>
      </c>
      <c r="L33" s="64">
        <f t="shared" si="5"/>
        <v>0</v>
      </c>
      <c r="M33" s="64">
        <f t="shared" si="0"/>
        <v>0</v>
      </c>
      <c r="N33" s="64">
        <f t="shared" si="6"/>
        <v>0</v>
      </c>
      <c r="O33" s="64">
        <f t="shared" si="1"/>
        <v>0</v>
      </c>
      <c r="P33" s="64">
        <f t="shared" si="2"/>
        <v>0</v>
      </c>
      <c r="Q33" s="64">
        <f t="shared" si="7"/>
        <v>0</v>
      </c>
      <c r="R33" s="64">
        <f t="shared" si="8"/>
        <v>0</v>
      </c>
      <c r="S33" s="64">
        <f t="shared" si="9"/>
        <v>2100</v>
      </c>
      <c r="T33" s="64">
        <f t="shared" si="3"/>
        <v>0</v>
      </c>
      <c r="U33" s="65">
        <f t="shared" si="10"/>
        <v>2100</v>
      </c>
      <c r="V33" s="45"/>
      <c r="W33" s="45"/>
      <c r="X33" s="67" t="s">
        <v>53</v>
      </c>
    </row>
    <row r="34" spans="2:25" s="3" customFormat="1" ht="15.75" thickBot="1">
      <c r="B34" s="55" t="s">
        <v>61</v>
      </c>
      <c r="C34" s="103">
        <v>1500</v>
      </c>
      <c r="D34" s="104">
        <v>1800</v>
      </c>
      <c r="E34" s="105">
        <v>1800</v>
      </c>
      <c r="F34" s="105">
        <v>2100</v>
      </c>
      <c r="G34" s="105">
        <v>2100</v>
      </c>
      <c r="H34" s="106">
        <v>14.6</v>
      </c>
      <c r="I34" s="75" t="s">
        <v>42</v>
      </c>
      <c r="J34" s="45"/>
      <c r="K34" s="64">
        <f t="shared" si="4"/>
        <v>0</v>
      </c>
      <c r="L34" s="64">
        <f t="shared" si="5"/>
        <v>0</v>
      </c>
      <c r="M34" s="64">
        <f t="shared" si="0"/>
        <v>0</v>
      </c>
      <c r="N34" s="64">
        <f t="shared" si="6"/>
        <v>0</v>
      </c>
      <c r="O34" s="64">
        <f t="shared" si="1"/>
        <v>0</v>
      </c>
      <c r="P34" s="64">
        <f t="shared" si="2"/>
        <v>0</v>
      </c>
      <c r="Q34" s="64">
        <f t="shared" si="7"/>
        <v>0</v>
      </c>
      <c r="R34" s="64">
        <f t="shared" si="8"/>
        <v>0</v>
      </c>
      <c r="S34" s="64">
        <f t="shared" si="9"/>
        <v>1500</v>
      </c>
      <c r="T34" s="64">
        <f t="shared" si="3"/>
        <v>0</v>
      </c>
      <c r="U34" s="65">
        <f t="shared" si="10"/>
        <v>1500</v>
      </c>
      <c r="V34" s="45"/>
      <c r="W34" s="45"/>
      <c r="X34" s="67" t="s">
        <v>43</v>
      </c>
    </row>
    <row r="35" spans="2:25" s="3" customFormat="1" ht="8.25" customHeight="1">
      <c r="B35" s="17"/>
      <c r="C35" s="18"/>
      <c r="D35" s="18"/>
      <c r="E35" s="19"/>
      <c r="F35" s="19"/>
      <c r="G35" s="19"/>
      <c r="H35" s="20"/>
      <c r="I35" s="29"/>
      <c r="K35" s="20"/>
      <c r="L35" s="20"/>
      <c r="M35" s="20"/>
      <c r="N35" s="20"/>
      <c r="O35" s="20"/>
      <c r="P35" s="20"/>
      <c r="Q35" s="20"/>
      <c r="R35" s="20"/>
      <c r="S35" s="20"/>
      <c r="T35" s="20"/>
      <c r="X35" s="29"/>
    </row>
    <row r="36" spans="2:25" s="3" customFormat="1" ht="15" customHeight="1">
      <c r="B36" s="114" t="s">
        <v>93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</row>
    <row r="37" spans="2:25" s="3" customFormat="1" ht="44.25" customHeight="1">
      <c r="B37" s="43" t="s">
        <v>15</v>
      </c>
      <c r="C37" s="44" t="s">
        <v>16</v>
      </c>
      <c r="D37" s="44" t="s">
        <v>17</v>
      </c>
      <c r="E37" s="44" t="s">
        <v>18</v>
      </c>
      <c r="F37" s="44" t="s">
        <v>19</v>
      </c>
      <c r="G37" s="44" t="s">
        <v>20</v>
      </c>
      <c r="H37" s="44" t="s">
        <v>62</v>
      </c>
      <c r="I37" s="44" t="s">
        <v>63</v>
      </c>
      <c r="J37" s="45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5"/>
      <c r="V37" s="45"/>
      <c r="W37" s="45"/>
      <c r="X37" s="44" t="s">
        <v>64</v>
      </c>
      <c r="Y37" s="44" t="s">
        <v>65</v>
      </c>
    </row>
    <row r="38" spans="2:25" s="3" customFormat="1" ht="45">
      <c r="B38" s="47" t="s">
        <v>66</v>
      </c>
      <c r="C38" s="21">
        <v>700</v>
      </c>
      <c r="D38" s="21">
        <v>700</v>
      </c>
      <c r="E38" s="22">
        <v>800</v>
      </c>
      <c r="F38" s="22">
        <v>1000</v>
      </c>
      <c r="G38" s="22">
        <v>1000</v>
      </c>
      <c r="H38" s="23">
        <v>1350</v>
      </c>
      <c r="I38" s="23">
        <v>1700</v>
      </c>
      <c r="K38" s="20"/>
      <c r="L38" s="20"/>
      <c r="M38" s="20"/>
      <c r="N38" s="20"/>
      <c r="O38" s="20"/>
      <c r="P38" s="20"/>
      <c r="Q38" s="20"/>
      <c r="R38" s="20"/>
      <c r="S38" s="20"/>
      <c r="T38" s="20"/>
      <c r="X38" s="23">
        <v>2600</v>
      </c>
      <c r="Y38" s="23">
        <v>2800</v>
      </c>
    </row>
    <row r="39" spans="2:25" s="3" customFormat="1">
      <c r="B39" s="17"/>
      <c r="C39" s="24"/>
      <c r="D39" s="24"/>
      <c r="E39" s="25"/>
      <c r="F39" s="25"/>
      <c r="G39" s="25"/>
      <c r="H39" s="26"/>
      <c r="I39" s="29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2:25" s="3" customFormat="1">
      <c r="B40" s="114" t="s">
        <v>94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  <row r="41" spans="2:25" s="3" customFormat="1" ht="45">
      <c r="B41" s="43" t="s">
        <v>15</v>
      </c>
      <c r="C41" s="44" t="s">
        <v>16</v>
      </c>
      <c r="D41" s="44" t="s">
        <v>17</v>
      </c>
      <c r="E41" s="44" t="s">
        <v>18</v>
      </c>
      <c r="F41" s="44" t="s">
        <v>19</v>
      </c>
      <c r="G41" s="44" t="s">
        <v>20</v>
      </c>
      <c r="H41" s="44" t="s">
        <v>62</v>
      </c>
      <c r="I41" s="44" t="s">
        <v>63</v>
      </c>
      <c r="J41" s="45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5"/>
      <c r="V41" s="45"/>
      <c r="W41" s="45"/>
      <c r="X41" s="44" t="s">
        <v>64</v>
      </c>
      <c r="Y41" s="44" t="s">
        <v>65</v>
      </c>
    </row>
    <row r="42" spans="2:25" s="3" customFormat="1" ht="45">
      <c r="B42" s="48" t="s">
        <v>85</v>
      </c>
      <c r="C42" s="21">
        <v>1500</v>
      </c>
      <c r="D42" s="21">
        <v>1500</v>
      </c>
      <c r="E42" s="22">
        <v>1500</v>
      </c>
      <c r="F42" s="22">
        <v>1500</v>
      </c>
      <c r="G42" s="22">
        <v>1500</v>
      </c>
      <c r="H42" s="23">
        <v>1800</v>
      </c>
      <c r="I42" s="23">
        <v>1800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X42" s="23">
        <v>2600</v>
      </c>
      <c r="Y42" s="23">
        <v>3400</v>
      </c>
    </row>
    <row r="43" spans="2:25" s="3" customFormat="1">
      <c r="B43" s="42"/>
      <c r="C43" s="24"/>
      <c r="D43" s="24"/>
      <c r="E43" s="25"/>
      <c r="F43" s="25"/>
      <c r="G43" s="25"/>
      <c r="H43" s="26"/>
      <c r="I43" s="26"/>
      <c r="K43" s="20"/>
      <c r="L43" s="20"/>
      <c r="M43" s="20"/>
      <c r="N43" s="20"/>
      <c r="O43" s="20"/>
      <c r="P43" s="20"/>
      <c r="Q43" s="20"/>
      <c r="R43" s="20"/>
      <c r="S43" s="20"/>
      <c r="T43" s="20"/>
      <c r="X43" s="26"/>
      <c r="Y43" s="26"/>
    </row>
    <row r="44" spans="2:25" s="3" customFormat="1">
      <c r="B44" s="17"/>
      <c r="C44" s="24"/>
      <c r="D44" s="24"/>
      <c r="E44" s="25"/>
      <c r="F44" s="25"/>
      <c r="G44" s="25"/>
      <c r="H44" s="26"/>
      <c r="I44" s="29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2:25" s="3" customFormat="1">
      <c r="B45" s="27" t="s">
        <v>67</v>
      </c>
      <c r="C45" s="24"/>
      <c r="D45" s="24"/>
      <c r="E45" s="25"/>
      <c r="F45" s="25"/>
      <c r="G45" s="25"/>
      <c r="H45" s="26"/>
      <c r="I45" s="29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2:25" s="40" customFormat="1" ht="21" customHeight="1">
      <c r="B46" s="115" t="s">
        <v>89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39"/>
      <c r="S46" s="39"/>
      <c r="T46" s="39"/>
    </row>
    <row r="47" spans="2:25" s="3" customFormat="1" ht="15" customHeight="1">
      <c r="B47" s="110" t="s">
        <v>68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20"/>
      <c r="S47" s="20"/>
      <c r="T47" s="20"/>
    </row>
    <row r="48" spans="2:25" s="3" customFormat="1" ht="32.25" customHeight="1">
      <c r="B48" s="110" t="s">
        <v>69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20"/>
      <c r="S48" s="20"/>
      <c r="T48" s="20"/>
    </row>
    <row r="49" spans="2:20" s="3" customFormat="1" ht="30" customHeight="1">
      <c r="B49" s="110" t="s">
        <v>70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20"/>
      <c r="S49" s="20"/>
      <c r="T49" s="20"/>
    </row>
    <row r="50" spans="2:20" s="3" customFormat="1" ht="29.25" customHeight="1">
      <c r="B50" s="110" t="s">
        <v>71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20"/>
      <c r="S50" s="20"/>
      <c r="T50" s="20"/>
    </row>
    <row r="51" spans="2:20" s="3" customFormat="1" ht="49.5" customHeight="1">
      <c r="B51" s="110" t="s">
        <v>72</v>
      </c>
      <c r="C51" s="110"/>
      <c r="D51" s="110"/>
      <c r="E51" s="110"/>
      <c r="F51" s="110"/>
      <c r="G51" s="110"/>
      <c r="H51" s="110"/>
      <c r="I51" s="110"/>
      <c r="J51" s="28"/>
      <c r="K51" s="28"/>
      <c r="L51" s="28"/>
      <c r="M51" s="28"/>
      <c r="N51" s="28"/>
      <c r="O51" s="28"/>
      <c r="P51" s="28"/>
      <c r="Q51" s="28"/>
      <c r="R51" s="20"/>
      <c r="S51" s="20"/>
      <c r="T51" s="20"/>
    </row>
    <row r="52" spans="2:20" s="3" customFormat="1" ht="45.75" customHeight="1">
      <c r="B52" s="110" t="s">
        <v>73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20"/>
      <c r="S52" s="20"/>
      <c r="T52" s="20"/>
    </row>
    <row r="53" spans="2:20" s="3" customFormat="1" ht="29.25" customHeight="1">
      <c r="B53" s="110" t="s">
        <v>74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20"/>
      <c r="S53" s="20"/>
      <c r="T53" s="20"/>
    </row>
    <row r="54" spans="2:20" s="3" customFormat="1" ht="20.25" customHeight="1">
      <c r="B54" s="110" t="s">
        <v>75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20"/>
      <c r="S54" s="20"/>
      <c r="T54" s="20"/>
    </row>
    <row r="55" spans="2:20" s="3" customFormat="1" ht="15" customHeight="1">
      <c r="B55" s="110" t="s">
        <v>96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20"/>
      <c r="S55" s="20"/>
      <c r="T55" s="20"/>
    </row>
    <row r="56" spans="2:20" s="3" customFormat="1" ht="18.75" customHeight="1">
      <c r="B56" s="110" t="s">
        <v>76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20"/>
      <c r="S56" s="20"/>
      <c r="T56" s="20"/>
    </row>
    <row r="57" spans="2:20" s="3" customFormat="1" ht="30.75" customHeight="1">
      <c r="B57" s="110" t="s">
        <v>77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20"/>
      <c r="S57" s="20"/>
      <c r="T57" s="20"/>
    </row>
    <row r="58" spans="2:20" s="3" customFormat="1" ht="15" customHeight="1">
      <c r="B58" s="111" t="s">
        <v>78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20"/>
      <c r="S58" s="20"/>
      <c r="T58" s="20"/>
    </row>
    <row r="59" spans="2:20" s="3" customFormat="1" ht="15" customHeight="1">
      <c r="B59" s="110" t="s">
        <v>79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20"/>
      <c r="S59" s="20"/>
      <c r="T59" s="20"/>
    </row>
  </sheetData>
  <sheetProtection algorithmName="SHA-512" hashValue="Zw4EOMTFth+i57LthqaciEti0ehE12zl36PF0CYn73Ju9PqCcE53gJuE0veyyAhcYCVv2Xu+ZsJ53eSHyoS/tQ==" saltValue="FSzVuJweNmFsCBBNNG0J2Q==" spinCount="100000" sheet="1" objects="1" scenarios="1"/>
  <mergeCells count="23">
    <mergeCell ref="B1:H1"/>
    <mergeCell ref="B5:C5"/>
    <mergeCell ref="K5:L5"/>
    <mergeCell ref="B6:C6"/>
    <mergeCell ref="K6:L6"/>
    <mergeCell ref="B7:C7"/>
    <mergeCell ref="K7:L7"/>
    <mergeCell ref="B36:Y36"/>
    <mergeCell ref="B40:X40"/>
    <mergeCell ref="B46:Q46"/>
    <mergeCell ref="B47:Q47"/>
    <mergeCell ref="B48:Q48"/>
    <mergeCell ref="B49:Q49"/>
    <mergeCell ref="B50:Q50"/>
    <mergeCell ref="B51:I51"/>
    <mergeCell ref="B57:Q57"/>
    <mergeCell ref="B58:Q58"/>
    <mergeCell ref="B59:Q59"/>
    <mergeCell ref="B52:Q52"/>
    <mergeCell ref="B53:Q53"/>
    <mergeCell ref="B54:Q54"/>
    <mergeCell ref="B55:Q55"/>
    <mergeCell ref="B56:Q56"/>
  </mergeCells>
  <dataValidations count="3">
    <dataValidation type="list" allowBlank="1" showInputMessage="1" showErrorMessage="1" sqref="B3">
      <formula1>города</formula1>
    </dataValidation>
    <dataValidation type="list" allowBlank="1" showInputMessage="1" showErrorMessage="1" sqref="E3">
      <formula1>ответ</formula1>
    </dataValidation>
    <dataValidation type="list" allowBlank="1" showInputMessage="1" showErrorMessage="1" sqref="G3:H3">
      <formula1>владивосток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:K15"/>
    </sheetView>
  </sheetViews>
  <sheetFormatPr defaultColWidth="9" defaultRowHeight="15"/>
  <cols>
    <col min="4" max="4" width="11.28515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13" sqref="A13"/>
    </sheetView>
  </sheetViews>
  <sheetFormatPr defaultColWidth="9" defaultRowHeight="15"/>
  <cols>
    <col min="1" max="1" width="27" customWidth="1"/>
    <col min="5" max="5" width="14.7109375" customWidth="1"/>
  </cols>
  <sheetData>
    <row r="1" spans="1:5">
      <c r="A1" t="s">
        <v>80</v>
      </c>
      <c r="C1" t="s">
        <v>81</v>
      </c>
      <c r="E1" t="s">
        <v>82</v>
      </c>
    </row>
    <row r="2" spans="1:5">
      <c r="A2" s="38" t="s">
        <v>83</v>
      </c>
      <c r="C2" t="s">
        <v>5</v>
      </c>
      <c r="E2" t="s">
        <v>6</v>
      </c>
    </row>
    <row r="3" spans="1:5">
      <c r="A3" s="1" t="s">
        <v>39</v>
      </c>
      <c r="C3" t="s">
        <v>84</v>
      </c>
      <c r="E3" t="s">
        <v>7</v>
      </c>
    </row>
    <row r="4" spans="1:5">
      <c r="A4" s="1" t="s">
        <v>40</v>
      </c>
    </row>
    <row r="5" spans="1:5">
      <c r="A5" s="1" t="s">
        <v>36</v>
      </c>
    </row>
    <row r="6" spans="1:5">
      <c r="A6" s="1" t="s">
        <v>46</v>
      </c>
    </row>
    <row r="7" spans="1:5">
      <c r="A7" s="1" t="s">
        <v>34</v>
      </c>
    </row>
    <row r="8" spans="1:5">
      <c r="A8" s="1" t="s">
        <v>50</v>
      </c>
    </row>
    <row r="9" spans="1:5">
      <c r="A9" s="1" t="s">
        <v>56</v>
      </c>
    </row>
    <row r="10" spans="1:5">
      <c r="A10" s="1" t="s">
        <v>45</v>
      </c>
    </row>
    <row r="11" spans="1:5">
      <c r="A11" s="1" t="s">
        <v>59</v>
      </c>
    </row>
    <row r="12" spans="1:5">
      <c r="A12" s="1" t="s">
        <v>44</v>
      </c>
    </row>
    <row r="13" spans="1:5">
      <c r="A13" s="1" t="s">
        <v>57</v>
      </c>
    </row>
    <row r="14" spans="1:5">
      <c r="A14" s="1" t="s">
        <v>58</v>
      </c>
    </row>
    <row r="15" spans="1:5">
      <c r="A15" s="2" t="s">
        <v>60</v>
      </c>
    </row>
    <row r="16" spans="1:5">
      <c r="A16" s="1" t="s">
        <v>38</v>
      </c>
    </row>
    <row r="17" spans="1:1">
      <c r="A17" s="1" t="s">
        <v>48</v>
      </c>
    </row>
    <row r="18" spans="1:1">
      <c r="A18" s="1" t="s">
        <v>49</v>
      </c>
    </row>
    <row r="19" spans="1:1">
      <c r="A19" s="2" t="s">
        <v>51</v>
      </c>
    </row>
    <row r="20" spans="1:1">
      <c r="A20" s="1" t="s">
        <v>61</v>
      </c>
    </row>
    <row r="21" spans="1:1">
      <c r="A21" s="2" t="s">
        <v>55</v>
      </c>
    </row>
    <row r="22" spans="1:1">
      <c r="A22" s="1" t="s">
        <v>4</v>
      </c>
    </row>
    <row r="23" spans="1:1">
      <c r="A23" s="1" t="s">
        <v>47</v>
      </c>
    </row>
    <row r="24" spans="1:1">
      <c r="A24" s="1" t="s">
        <v>54</v>
      </c>
    </row>
    <row r="25" spans="1:1">
      <c r="A25" s="2" t="s">
        <v>41</v>
      </c>
    </row>
    <row r="26" spans="1:1">
      <c r="A26" s="1"/>
    </row>
    <row r="27" spans="1:1">
      <c r="A27" s="1"/>
    </row>
  </sheetData>
  <sheetProtection algorithmName="SHA-512" hashValue="+g3DtfZJkGFOZSWHAZKOZckV2uVpsnVLhZ4cPtTdalrpRfIAbEXVjMkr1G8xEizylrFhKvOUQtf1jviyATmJVw==" saltValue="3Tj9KLQJrEY+lGFbLVoS1A==" spinCount="100000" sheet="1" objects="1" scenarios="1"/>
  <pageMargins left="0.7" right="0.7" top="0.75" bottom="0.75" header="0.3" footer="0.3"/>
  <pageSetup paperSize="9" orientation="portrait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Калькулятор и тарификация</vt:lpstr>
      <vt:lpstr>Лист1</vt:lpstr>
      <vt:lpstr>Лист3</vt:lpstr>
      <vt:lpstr>владивосток</vt:lpstr>
      <vt:lpstr>города</vt:lpstr>
      <vt:lpstr>ответ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MTL-2</dc:creator>
  <cp:lastModifiedBy>Колесниченко Георгий Валерьевич</cp:lastModifiedBy>
  <dcterms:created xsi:type="dcterms:W3CDTF">2006-09-16T00:00:00Z</dcterms:created>
  <dcterms:modified xsi:type="dcterms:W3CDTF">2026-07-07T03:54:22Z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B3D34C4225E945C5A5B5CF64BE90E200_12</vt:lpwstr>
  </property>
  <property fmtid="{D5CDD505-2E9C-101B-9397-08002B2CF9AE}" pid="3" name="KSOProductBuildVer">
    <vt:lpwstr>1049-12.2.0.23155</vt:lpwstr>
  </property>
</Properties>
</file>